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9320" windowHeight="9975" tabRatio="716" activeTab="0"/>
  </bookViews>
  <sheets>
    <sheet name="ТР2012" sheetId="1" r:id="rId1"/>
  </sheets>
  <definedNames/>
  <calcPr fullCalcOnLoad="1"/>
</workbook>
</file>

<file path=xl/sharedStrings.xml><?xml version="1.0" encoding="utf-8"?>
<sst xmlns="http://schemas.openxmlformats.org/spreadsheetml/2006/main" count="1243" uniqueCount="688">
  <si>
    <t>ф110-1 п.м.</t>
  </si>
  <si>
    <t>Марпосадская,12,12а</t>
  </si>
  <si>
    <t>Шоссейная, 25/1</t>
  </si>
  <si>
    <t>декабрь</t>
  </si>
  <si>
    <t>замена трубопроводов подвальной разводки системы ГВС</t>
  </si>
  <si>
    <t>1,5 кв.м.</t>
  </si>
  <si>
    <t>0,7 кв.м.</t>
  </si>
  <si>
    <t>Ремонт шиферной кровли</t>
  </si>
  <si>
    <t>3 кв.м.</t>
  </si>
  <si>
    <t>6 кв.м.</t>
  </si>
  <si>
    <t>Освоенная сумма</t>
  </si>
  <si>
    <t>150 кв.м.</t>
  </si>
  <si>
    <t>1 кв.м.</t>
  </si>
  <si>
    <t>6,8 кв.м.</t>
  </si>
  <si>
    <t>30 п.м.</t>
  </si>
  <si>
    <t>0,5 кв.м.</t>
  </si>
  <si>
    <t>40 п.м.</t>
  </si>
  <si>
    <t>7,5 кв.м.</t>
  </si>
  <si>
    <t>0,44 кв.м.</t>
  </si>
  <si>
    <t>1 шт./ 1 шт.</t>
  </si>
  <si>
    <t>ф25-1 шт.</t>
  </si>
  <si>
    <t>ф50-1 п.м.</t>
  </si>
  <si>
    <t>ф50-3 п.м.</t>
  </si>
  <si>
    <t>Итого по Лапсарскому сельскому поселению (д. Сятракасы):</t>
  </si>
  <si>
    <t>Итого по Вурман-Сюктерскому сельскому поселению (п. Сюктерка):</t>
  </si>
  <si>
    <t>Итого по Вурман-Сюктерскому сельскому поселению (д. Вурманкасы):</t>
  </si>
  <si>
    <t>Итого по Сирмапосинскому сельскому поселению (д. Чиршкасы):</t>
  </si>
  <si>
    <t>Всего по жилфонду ООО "Жилкомцентр":</t>
  </si>
  <si>
    <t>0,75 кв.м.</t>
  </si>
  <si>
    <t>1,2 кв.м.</t>
  </si>
  <si>
    <t>Остаток</t>
  </si>
  <si>
    <t>Плановая сумма</t>
  </si>
  <si>
    <t>ремонт подвальной разводки системы ХВС</t>
  </si>
  <si>
    <t>0,6 кв.м.</t>
  </si>
  <si>
    <t>замена трубопроводов подвальной разводки системы ХВС</t>
  </si>
  <si>
    <t>Итого по Кугесьскому сельскому поселению (п. Кугеси):</t>
  </si>
  <si>
    <t>ремонт освещения II подъезда</t>
  </si>
  <si>
    <t>провод-4 п.м.</t>
  </si>
  <si>
    <t>установка двери на кровлю</t>
  </si>
  <si>
    <t>ф25-15 п.м.      ф32-43 п.м.       ф50-37 п.м.        ф63-24 п.м.       ф50-3 шт.          ф32-16 шт.       ф25-9 шт.</t>
  </si>
  <si>
    <t>ф32-1 шт.</t>
  </si>
  <si>
    <t>ф20-1 п.м.        ф20-3 шт.</t>
  </si>
  <si>
    <t>ремонт системы отопления в III подъезде</t>
  </si>
  <si>
    <t>ф20-1,5 п.м.</t>
  </si>
  <si>
    <t>установка общедомового учета электроэнергии</t>
  </si>
  <si>
    <t>остекление проема в подвальном помещении</t>
  </si>
  <si>
    <t>ремонт щита управления и подъездного освещения на 3 этаже 6 подъезда</t>
  </si>
  <si>
    <t>провод-7 п.м.</t>
  </si>
  <si>
    <t>провод-6 п.м.       розетка-1 шт.</t>
  </si>
  <si>
    <t>замена стояков ХГВС (кв. №4, 8, 12, 16, 20)</t>
  </si>
  <si>
    <t xml:space="preserve">ф20-18 п.м.       ф25-80 п.м.        ф20-20 шт.        ф25-1 шт. </t>
  </si>
  <si>
    <t>установка подвальной двери</t>
  </si>
  <si>
    <t>ремонт парапета над 3 подъездом</t>
  </si>
  <si>
    <t>2 п.м.</t>
  </si>
  <si>
    <t>установка ламп ДРЛ (уличное освещение)</t>
  </si>
  <si>
    <t>остекление оконной рамы 1,2 подъезда</t>
  </si>
  <si>
    <t>монтаж обратных клапанов на чердачной разводке системы канализации</t>
  </si>
  <si>
    <t>ф50-16 шт.          ф110-21 шт.</t>
  </si>
  <si>
    <t>остекление оконной рамы 1 подъезда</t>
  </si>
  <si>
    <t>0,72 кв.м.</t>
  </si>
  <si>
    <t>ремонт системы отопления в подвале</t>
  </si>
  <si>
    <t>ф32-3 п.м.</t>
  </si>
  <si>
    <t>установка циркуляционного насоса системы отопления</t>
  </si>
  <si>
    <t>установка циркуляционного насоса системы ГВС</t>
  </si>
  <si>
    <t>установка циркуляционных насосов системы отопления</t>
  </si>
  <si>
    <t>ремонт системы отопления в кв. №№ 3,7 (аварийная ситуация)</t>
  </si>
  <si>
    <t>17,8 кв.м.</t>
  </si>
  <si>
    <t>монтаж двери в тепловом узле</t>
  </si>
  <si>
    <t>возмещение</t>
  </si>
  <si>
    <t>ремонт кровли (возмещение кв. №77)</t>
  </si>
  <si>
    <t>ремонт системы отопления (возмещение кв. №5)</t>
  </si>
  <si>
    <t>38,2 кв.м.</t>
  </si>
  <si>
    <t>замена участка трубы стояка ГВС (кв. №№89,93)</t>
  </si>
  <si>
    <t>ф25- 3 п.м.</t>
  </si>
  <si>
    <t>ремонт шиферной кровли (кв. №23)-наплавляемый материал "Бистерол"</t>
  </si>
  <si>
    <t>замена участка подвальной разводки системы отопления (устранение аварийной ситуации)</t>
  </si>
  <si>
    <t>ремонт групповых щитков на лестничной клетке (замена автоматов)</t>
  </si>
  <si>
    <t>ремонт этажного щитка 4 этажа 3 подъезда</t>
  </si>
  <si>
    <t>ремонт этажного щитка (замена автомата)</t>
  </si>
  <si>
    <t>изоляция труб теплоснабжения</t>
  </si>
  <si>
    <t>8 п.м.</t>
  </si>
  <si>
    <t>огрунтовка и изоляция подвальной разводки системы отопления (1-3 подъезды)</t>
  </si>
  <si>
    <t>62 кв.м.         358 п.м.</t>
  </si>
  <si>
    <t>ремонт стояков ХВС, ГВС и канализации (кв. №76,78,80,82)</t>
  </si>
  <si>
    <t>ф110-1,5 п.м.     ф20-4,5 п.м.            ф25-25 п.м. ф20-9 шт.          ф25-3 шт.</t>
  </si>
  <si>
    <t>установка энергосберегающих оптико-акустических светильников в подъездах</t>
  </si>
  <si>
    <t>18 шт.            провод-120п.м.</t>
  </si>
  <si>
    <t>замена двери I подъезда</t>
  </si>
  <si>
    <t>замена дверных петель I подъезда</t>
  </si>
  <si>
    <t>ф110-16 шт.       ф50-8 шт.</t>
  </si>
  <si>
    <t>монтаж подъездного выключателя в III подъезде</t>
  </si>
  <si>
    <t>ремонт этажного щитка (протягивание провода)</t>
  </si>
  <si>
    <t>4,2 п.м.</t>
  </si>
  <si>
    <t>ремонт этажного щитка (III этаж II подъезд)</t>
  </si>
  <si>
    <t>замена подвальной разводки системы ХВС, монтаж узла учета</t>
  </si>
  <si>
    <t>замена стояка ХВС (кв. №№ 1,3,5,7,9)</t>
  </si>
  <si>
    <t>ф25-20 п.м.       ф20-1,5 п.м.      ф20-5 шт.</t>
  </si>
  <si>
    <t>ремонт стояка канализации (кв. №17)</t>
  </si>
  <si>
    <t>Виды выполненных работ в жилых домах в управлении ООО "Жилкомцентр" за 2012 г.</t>
  </si>
  <si>
    <t>замена стояков ХГВС (кв. №29,31,34, 37,40) (возмещение стоимости материалов)</t>
  </si>
  <si>
    <t>ремонт и герметизация м/п швов</t>
  </si>
  <si>
    <t>ремонт подвальной разводки системы канализации (подъезды № 5,6,7,8)</t>
  </si>
  <si>
    <t>замена трубопроводов разводки системы канализации 1 подъезд</t>
  </si>
  <si>
    <t>ремонт разводки системы ХВС (кв. №№ 6,7)</t>
  </si>
  <si>
    <t>ремонт системы отопления (кв. №4 - устранение аварийной ситуации)</t>
  </si>
  <si>
    <t>Замена шарового крана подвальной разводки системы ХВС</t>
  </si>
  <si>
    <t>монтаж повысительного насоса в подвальной разводке системы ХВС</t>
  </si>
  <si>
    <t>монтаж узла узла учета ХВС и повысительного насоса в подвальной разводке системы ХВС</t>
  </si>
  <si>
    <t>замена 2 люков выхода на чердак</t>
  </si>
  <si>
    <t>ремонт стояка канализации (кв. № 44)</t>
  </si>
  <si>
    <t>монтаж двери в электрощитовой</t>
  </si>
  <si>
    <t>штукатурка откосов дверных проемов и косметический ремонт тамбуров</t>
  </si>
  <si>
    <t>10 подъездов</t>
  </si>
  <si>
    <t>ремонт подъездного освещения и установка энергосберегающих оптико-акустических светильников у входов в подъезды</t>
  </si>
  <si>
    <t>250,8 п.м.</t>
  </si>
  <si>
    <t>122,7 п.м.</t>
  </si>
  <si>
    <t>111,7 п.м.</t>
  </si>
  <si>
    <t>485,3 п.м.</t>
  </si>
  <si>
    <t>550 п.м.</t>
  </si>
  <si>
    <t>198,2 п.м.</t>
  </si>
  <si>
    <t>526,4 п.м.</t>
  </si>
  <si>
    <t>ремонт подъездного освещения (2 этаж 1 подъезд)</t>
  </si>
  <si>
    <t>ф110-18 п.м.</t>
  </si>
  <si>
    <t>ремонт стояка канализации (кв. №14)</t>
  </si>
  <si>
    <t>ф110-8 п.м.</t>
  </si>
  <si>
    <t>ремонт электрощитка (замена автоматов)</t>
  </si>
  <si>
    <t>25А- 3 шт.</t>
  </si>
  <si>
    <t>ремонт электрощитка (замена автомата АЕ-1031)</t>
  </si>
  <si>
    <t>ремонт освещения в 1-ом подъезде (монтаж выключателя, прокладка провода)</t>
  </si>
  <si>
    <t>1 шт.                  2х2,5-3 п.м.</t>
  </si>
  <si>
    <t>замена стоячного провода в групповых щитках 1 подъезда (замена провода АПВ 1х4)</t>
  </si>
  <si>
    <t>1х4- 10 п.м.</t>
  </si>
  <si>
    <t>ремонт этажного щитка (4 подъезд 3 этаж)</t>
  </si>
  <si>
    <t>1х4- 5 п.м.</t>
  </si>
  <si>
    <t>14,65 кв.м.</t>
  </si>
  <si>
    <t>ремонт этажного щитка (замена автоматов, провода ПВ)</t>
  </si>
  <si>
    <t>25А- 2 шт.                  2,5 мм- 0,5 п.м.</t>
  </si>
  <si>
    <t>ремонт этажного щитка (V этаж II подъезд) (замена автомата UEK, провода АПВ 1х4)</t>
  </si>
  <si>
    <t>25А- 1 шт.        1х4- 5 п.м.</t>
  </si>
  <si>
    <t>ремонт этажного щитка (I этаж)</t>
  </si>
  <si>
    <t>ремонт этажного щитка (V этаж IV подъезд)</t>
  </si>
  <si>
    <t>устройство изоляции кровли в 2 слоя/ устройство металлического неорганизованного водостока на свесе кровли (устранение аварийной ситуации)</t>
  </si>
  <si>
    <t>покраска цоколя</t>
  </si>
  <si>
    <t>92 кв.м.</t>
  </si>
  <si>
    <t>ремонт цоколя (штукатурка/ покраска)</t>
  </si>
  <si>
    <t>4кв.м./335кв.м.</t>
  </si>
  <si>
    <t>10кв.м/169кв.м</t>
  </si>
  <si>
    <t>монтаж металлической утепленной двери с доводчиком (1,92х1,95 м.)</t>
  </si>
  <si>
    <t>монтаж металлической утепленной двери с доводчиком (1,0х2,0 м.)</t>
  </si>
  <si>
    <t>ремонт уличного туалета: монтаж деревянных дверей/ ремонт кладки стены</t>
  </si>
  <si>
    <t>2 шт./ 0,8 кв.м.</t>
  </si>
  <si>
    <t>монтаж песочницы размером 2,0х2,0м.</t>
  </si>
  <si>
    <t>0,5 шт.</t>
  </si>
  <si>
    <t>утепление подвальной разводки системы отопления</t>
  </si>
  <si>
    <t>монтаж листа отлива на парапетной части стены м/у 4-ым и 5-ым подъездами</t>
  </si>
  <si>
    <t>6 п.м.</t>
  </si>
  <si>
    <t>устройство защиты деформационного шва из оцинкованной стали</t>
  </si>
  <si>
    <t>18 п.м.</t>
  </si>
  <si>
    <t>ф32- 2 шт.          ф15- 5 шт.</t>
  </si>
  <si>
    <t>монтаж сливных краников промывки в тепловых узлах системы отопления, в точке водоразбора для уборщицы</t>
  </si>
  <si>
    <t>замена стояка ХВС (кв. № 13)</t>
  </si>
  <si>
    <t>ф25-8 п.м.</t>
  </si>
  <si>
    <t>замена стояка ХВС (кв. №16)</t>
  </si>
  <si>
    <t>ф25- 3п.м.</t>
  </si>
  <si>
    <t>замена трубопровода системы отопления в помещении пожарного выхода</t>
  </si>
  <si>
    <t>ф20- 1 шт.</t>
  </si>
  <si>
    <t>ф40-2 шт.</t>
  </si>
  <si>
    <t>монтаж шаровых кранов в тепловом узле</t>
  </si>
  <si>
    <t>ф50-4 шт.</t>
  </si>
  <si>
    <t>ф80-2 шт.</t>
  </si>
  <si>
    <t>монтаж вводных шаровых кранов системы отопления</t>
  </si>
  <si>
    <t>ф100-2 шт.</t>
  </si>
  <si>
    <t>замена трубопроводов подвальной разводки системы канализации (1,2 подъезды)</t>
  </si>
  <si>
    <t>ф110-70 п.м.       ф50-22 п.м.</t>
  </si>
  <si>
    <t>замена канализационной трубы в техподполье (кв. №№ 8,9)</t>
  </si>
  <si>
    <t>ф110-12 п.м.</t>
  </si>
  <si>
    <t>ф110-12 шт.       ф50-6 шт.</t>
  </si>
  <si>
    <t>153,7 п.м.</t>
  </si>
  <si>
    <t>6,8 п.м.</t>
  </si>
  <si>
    <t>226 п.м.</t>
  </si>
  <si>
    <t>Изготовление, установка контейнерной площадки на 2 контейнера, установка металлических контейнеров</t>
  </si>
  <si>
    <t>коэф. 0,4638</t>
  </si>
  <si>
    <t>коэф. 0,5362</t>
  </si>
  <si>
    <t>Установка металлического контейнера (для бытовых отходов) с крышкой разм. 0,9х0,9х0,9 (м.)</t>
  </si>
  <si>
    <t>коэф. 0,1957</t>
  </si>
  <si>
    <t>Советская, 86/1</t>
  </si>
  <si>
    <t>Первомайская, 11/1</t>
  </si>
  <si>
    <t>Первомайская, 6</t>
  </si>
  <si>
    <t>коэф. 0,1988</t>
  </si>
  <si>
    <t>коэф. 0,1976</t>
  </si>
  <si>
    <t>коэф. 0,2009</t>
  </si>
  <si>
    <t>коэф. 0,1587</t>
  </si>
  <si>
    <t>коэф. 0,0484</t>
  </si>
  <si>
    <t>Установка металлических контейнеров (для бытовых отходов) с крышкой разм. 0,9х0,9х0,9 (м.) (4 шт.)</t>
  </si>
  <si>
    <t>Изготовление, установка контейнерных площадок (2 шт.), установка металлических контейнеров  разм. 0,9х0,9х0,9 м. (с крышкой-3 шт., без крышки-10 шт.)</t>
  </si>
  <si>
    <t>коэф. 0,0439</t>
  </si>
  <si>
    <t>коэф. 0,0499</t>
  </si>
  <si>
    <t>коэф. 0,0856</t>
  </si>
  <si>
    <t>коэф. 0,1272</t>
  </si>
  <si>
    <t>коэф. 0,1065</t>
  </si>
  <si>
    <t>коэф. 0,1372</t>
  </si>
  <si>
    <t>коэф. 0,1257</t>
  </si>
  <si>
    <t>коэф. 0,1745</t>
  </si>
  <si>
    <t>коэф. 0,1250</t>
  </si>
  <si>
    <t>коэф. 0,0246</t>
  </si>
  <si>
    <t>ремонт цоколя (отбивка штукатурки/ штукатурка/ покраска)</t>
  </si>
  <si>
    <t>33,4 кв.м.          63 кв.м.            63 кв.м.</t>
  </si>
  <si>
    <t>ремонт цоколя (ремонт кладки/ штукатурка/ покраска)</t>
  </si>
  <si>
    <t>0,23 куб.м.          0,42 кв.м.            0,42 кв.м.</t>
  </si>
  <si>
    <t>78 кв.м.</t>
  </si>
  <si>
    <t>монтаж шаровых кранов в системе ГВС (I подъезд)</t>
  </si>
  <si>
    <t>ф110-79 п.м.     ф50-49 п.м.</t>
  </si>
  <si>
    <t>40 кв.м./202 кв.м.</t>
  </si>
  <si>
    <t>1 кв.м./ 35 кв.м./ 76 кв.м.</t>
  </si>
  <si>
    <t>ремонт цоколя: ремонт кладки/ штукатурка/ покраска</t>
  </si>
  <si>
    <t>ремонт цоколя: штукатурка/ покраска</t>
  </si>
  <si>
    <t>ремонт фасада: ремонт кладки/ штукатурка/ покраска цоколя/ покраска балконов</t>
  </si>
  <si>
    <t>1 куб.м./ 70 кв.м./ 170кв.м./140кв.м.</t>
  </si>
  <si>
    <t>ремонт фасада: ремонт кладки/ штукатурка/ покраска фасада/ штукатурка оконных откосов/ покраска оконных рам</t>
  </si>
  <si>
    <t>6 кв.м./ 22 кв.м./ 213 кв.м./ 3 кв.м./ 22 кв.м.</t>
  </si>
  <si>
    <t>95 кв.м.</t>
  </si>
  <si>
    <t>40кв.м./129,6кв.м. 48 кв.м./9,5кв.м.</t>
  </si>
  <si>
    <t>ремонт фасада: штукатурка/ покраска цоколя/ покраска балконных экранов/ покраска фасадных газовых труб</t>
  </si>
  <si>
    <t>ремонт фасада: покраска цоколя/ покраска фасадных газовых труб</t>
  </si>
  <si>
    <t>113,6 кв.м./ 10,2 кв.м.</t>
  </si>
  <si>
    <t>покраска фасадных газовых труб</t>
  </si>
  <si>
    <t>12,8 кв.м.</t>
  </si>
  <si>
    <t>ремонт фасада: ремонт кладки/ штукатурка/ покраска цоколя</t>
  </si>
  <si>
    <t>5,8 кв.м.</t>
  </si>
  <si>
    <t>4 кв.м./ 40 кв.м./ 92 кв.м.</t>
  </si>
  <si>
    <t>ремонт фасада: ремонт кладки/ штукатурка/ покраска цоколя/ покраска фасадных газовых труб</t>
  </si>
  <si>
    <t>1 кв.м./ 71 кв.м./ 105кв.м./1,4 кв.м.</t>
  </si>
  <si>
    <t>ремонт фасада: штукатурка/ покраска цоколя/ покраска фасадных газовых труб</t>
  </si>
  <si>
    <t>50 кв.м./ 168кв.м. /10,2 кв.м.</t>
  </si>
  <si>
    <t>36 кв.м.                  6 п.м.</t>
  </si>
  <si>
    <t>побелка фасада (1-ый этаж)</t>
  </si>
  <si>
    <t>68 кв.м.</t>
  </si>
  <si>
    <t>Замена ливневых водостоков в подъездах</t>
  </si>
  <si>
    <t>ф110-54 п.м.</t>
  </si>
  <si>
    <t>1 п.м.</t>
  </si>
  <si>
    <t>ремонт стояка ХВС (кв. №21)</t>
  </si>
  <si>
    <t>ф20-0,5 п.м.</t>
  </si>
  <si>
    <t>замена шарового муфтового крана на стояке ХВС в подвале (под кв. №3- устранение аварийной ситуации)</t>
  </si>
  <si>
    <t>замена шарового крана ХВС в техподполье</t>
  </si>
  <si>
    <t>замена шарового крана системы ГВС/ замена шарового крана системы ХВС</t>
  </si>
  <si>
    <t>ф50-1 шт./           ф20-1 шт.</t>
  </si>
  <si>
    <t>замена деревянных ступеней/ замена перил (ремонт в 1-ом подъезде)</t>
  </si>
  <si>
    <t>6 шт./ 14 шт.</t>
  </si>
  <si>
    <t>остекление оконных блоков (II-ой подъезд)</t>
  </si>
  <si>
    <t>замена остекления в оконном проеме на 2-ом этаже</t>
  </si>
  <si>
    <t>1,25 кв.м.</t>
  </si>
  <si>
    <t>ремонт шиферной кровли (кв. №7)</t>
  </si>
  <si>
    <t xml:space="preserve">ф50-13 п.м.        ф40-18 п.м.       ф32-21 п.м.     ф25-14 п.м.       ф50-2 шт.         ф25-8 шт.     </t>
  </si>
  <si>
    <t>восстановление подъездного освещения (1 подъезд): светильники/ выключатели</t>
  </si>
  <si>
    <t>5 шт./ 4 шт.</t>
  </si>
  <si>
    <t>замена стояка ХВС (кв. №№14,15,16,17)</t>
  </si>
  <si>
    <t>ф25-6 п.м.        ф25-1 шт.           ф20-3 шт.</t>
  </si>
  <si>
    <t>остекление оконной рамы (10 подъезд, 4 этаж)</t>
  </si>
  <si>
    <t>0,56 кв.м.</t>
  </si>
  <si>
    <t>остекление оконной рамы (6 подъезд, 4,5 этаж)</t>
  </si>
  <si>
    <t>завоз песка в песочницу</t>
  </si>
  <si>
    <t>1,5 т.</t>
  </si>
  <si>
    <t>монтаж песочницы/ завоз песка в песочницу/ ремонт скамеек</t>
  </si>
  <si>
    <t>1 шт./ 1,5 т./ 2 шт.</t>
  </si>
  <si>
    <t>12,5 кв.м.</t>
  </si>
  <si>
    <t>3,2 кв.м.</t>
  </si>
  <si>
    <t>14,5 кв.м.</t>
  </si>
  <si>
    <t>24,8 кв.м.</t>
  </si>
  <si>
    <t>16,5 кв.м.</t>
  </si>
  <si>
    <t>ремонт фасада: штукатурка/ покраска цоколя/ штукатурка дверных откосов</t>
  </si>
  <si>
    <t>25кв.м./295 кв.м./ 2,2 кв.м.</t>
  </si>
  <si>
    <t>4 кв.м./ 47 кв.м./ 118 кв.м.</t>
  </si>
  <si>
    <t>остекление оконной рамы (1-ый подъезд)</t>
  </si>
  <si>
    <t>0,3 кв.м.</t>
  </si>
  <si>
    <t>ф25-1 п.м.         ф20-1 шт.</t>
  </si>
  <si>
    <t>замена шарового крана системы ГВС в подъезде (4 подъезд, 1 этаж)</t>
  </si>
  <si>
    <t>ф15-1 шт.</t>
  </si>
  <si>
    <t>Советская, 75</t>
  </si>
  <si>
    <t>замена шарового крана в подвальной разводке системы ХВС, замена перехода на стояке ХВС (устранение аварийной ситуации)</t>
  </si>
  <si>
    <t>ф25-1 шт.             ф25х15-1 шт.</t>
  </si>
  <si>
    <t>замена стоячных кранов подвальной разводки системы ХВС</t>
  </si>
  <si>
    <t>ф25-0,3 п.м.         ф25-3 шт.</t>
  </si>
  <si>
    <t>Замена шарового крана подвальной разводки системы ГВС</t>
  </si>
  <si>
    <t>235 кв.м.</t>
  </si>
  <si>
    <t>замена стояка канализации (кв. №10)</t>
  </si>
  <si>
    <t>ф50-16 п.м.</t>
  </si>
  <si>
    <t>замена трубопроводов подвальной разводки системы канализации</t>
  </si>
  <si>
    <t>ф110-51,6 п.м.</t>
  </si>
  <si>
    <t>ремонт уличного освещения (2-ой подъезд): светильник НСП/ провод АПВ 2х2,5</t>
  </si>
  <si>
    <t>1 шт./ 2 п.м.</t>
  </si>
  <si>
    <t>100А-3 шт.</t>
  </si>
  <si>
    <t>замена вставок в ВРУ (устранение аварийной ситуации)</t>
  </si>
  <si>
    <t>ремонт подъездного освещения - замена выключателя (5-ый подъезд)</t>
  </si>
  <si>
    <t>ремонт подъездного освещения (2-ой подъезд): замена выключателя</t>
  </si>
  <si>
    <t>замена вставки в ВРУ (устранение аварийной ситуации)</t>
  </si>
  <si>
    <t>100А-1 шт.</t>
  </si>
  <si>
    <t>обшивка потолков в 1,2,3 подъездах шпунтованными досками</t>
  </si>
  <si>
    <t>31 кв.м.</t>
  </si>
  <si>
    <t>монтаж примыканий из оцинкованной стали металлической кровли к вентканалам и слуховым окнам</t>
  </si>
  <si>
    <t>ф50-29 п.м.           ф25-20 п.м.          ф50-2 шт.              ф25-9 шт.</t>
  </si>
  <si>
    <t>ф50-25 п.м.          ф40-16 п.м.          ф25-16 п.м.                        ф25-9 шт.</t>
  </si>
  <si>
    <t>ремонт и покраска уличных скамеек</t>
  </si>
  <si>
    <t>8 шт.</t>
  </si>
  <si>
    <t>завоз песка в детскую песочницу</t>
  </si>
  <si>
    <t>ремонт изоляции мягкой кровли в 1 слой над 1, 2 подъездами</t>
  </si>
  <si>
    <t>монтаж шарового крана в системе отопления (на бойлер)</t>
  </si>
  <si>
    <t>Адрес</t>
  </si>
  <si>
    <t>Наименование работ</t>
  </si>
  <si>
    <t>Объем работ</t>
  </si>
  <si>
    <t>Сумма</t>
  </si>
  <si>
    <t>Советская, 63</t>
  </si>
  <si>
    <t>Советская, 65</t>
  </si>
  <si>
    <t>Советская, 67</t>
  </si>
  <si>
    <t>Советская, 69</t>
  </si>
  <si>
    <t>Советская, 71</t>
  </si>
  <si>
    <t>1 шт.</t>
  </si>
  <si>
    <t>Советская, 73</t>
  </si>
  <si>
    <t>Советская, 74</t>
  </si>
  <si>
    <t>Советская, 76</t>
  </si>
  <si>
    <t>Советская, 78</t>
  </si>
  <si>
    <t>Советская, 80</t>
  </si>
  <si>
    <t>Советская, 84</t>
  </si>
  <si>
    <t>Советская, 86</t>
  </si>
  <si>
    <t>К. Маркса, 108</t>
  </si>
  <si>
    <t>К. Маркса, 110</t>
  </si>
  <si>
    <t>Первомайская, 7</t>
  </si>
  <si>
    <t>Первомайская, 9</t>
  </si>
  <si>
    <t>Первомайская, 11</t>
  </si>
  <si>
    <t>Первомайская, 13</t>
  </si>
  <si>
    <t>3 шт.</t>
  </si>
  <si>
    <t>Первомайская, 1</t>
  </si>
  <si>
    <t>Первомайская, 3</t>
  </si>
  <si>
    <t>10 шт.</t>
  </si>
  <si>
    <t>Первомайская, 4</t>
  </si>
  <si>
    <t>Первомайская, 8</t>
  </si>
  <si>
    <t>Первомайская, 15/1</t>
  </si>
  <si>
    <t>2 шт.</t>
  </si>
  <si>
    <t>Первомайская, 15а</t>
  </si>
  <si>
    <t>Первомайская, 16</t>
  </si>
  <si>
    <t>Первомайская, 17</t>
  </si>
  <si>
    <t>Первомайская, 19</t>
  </si>
  <si>
    <t>Первомайская, 21</t>
  </si>
  <si>
    <t>Первомайская, 20</t>
  </si>
  <si>
    <t>Геологическая, 1а</t>
  </si>
  <si>
    <t>Геологическая, 3</t>
  </si>
  <si>
    <t>Геологическая, 4</t>
  </si>
  <si>
    <t>Геологическая, 7</t>
  </si>
  <si>
    <t>Геологическая, 19</t>
  </si>
  <si>
    <t>Калинина, 2</t>
  </si>
  <si>
    <t>Кутузова, 15</t>
  </si>
  <si>
    <t>Кутузова, 16</t>
  </si>
  <si>
    <t>Лесная, 9</t>
  </si>
  <si>
    <t>Марпосадская, 8</t>
  </si>
  <si>
    <t>Мелиораторов, 2</t>
  </si>
  <si>
    <t>Мелиораторов, 7</t>
  </si>
  <si>
    <t>Мелиораторов, 7а</t>
  </si>
  <si>
    <t>Мелиораторов, 9</t>
  </si>
  <si>
    <t>Механизаторов, 1</t>
  </si>
  <si>
    <t xml:space="preserve">Н. Конституции, 1 </t>
  </si>
  <si>
    <t>Н. Конституции, 2</t>
  </si>
  <si>
    <t>Н. Конституции, 3</t>
  </si>
  <si>
    <t>Н. Конституции, 4</t>
  </si>
  <si>
    <t>Н. Конституции, 5а</t>
  </si>
  <si>
    <t>Н. Конституции, 5</t>
  </si>
  <si>
    <t>Н. Конституции, 6</t>
  </si>
  <si>
    <t>Н. Конституции, 7</t>
  </si>
  <si>
    <t>Н. Конституции, 8</t>
  </si>
  <si>
    <t>Н. Конституции, 9</t>
  </si>
  <si>
    <t>Н. Конституции, 10</t>
  </si>
  <si>
    <t>Н. Конституции, 11</t>
  </si>
  <si>
    <t>Н. Конституции, 12</t>
  </si>
  <si>
    <t>Н. Конституции, 13</t>
  </si>
  <si>
    <t>Н. Конституции, 14</t>
  </si>
  <si>
    <t>Н. Конституции, 15</t>
  </si>
  <si>
    <t>Н. Конституции, 17</t>
  </si>
  <si>
    <t>Н. Конституции, 18</t>
  </si>
  <si>
    <t>Н. Конституции, 20</t>
  </si>
  <si>
    <t>Садовая, 2</t>
  </si>
  <si>
    <t>Садовая, 7</t>
  </si>
  <si>
    <t>Садовая, 13</t>
  </si>
  <si>
    <t>Советская, 6</t>
  </si>
  <si>
    <t>Советская, 13</t>
  </si>
  <si>
    <t>Советская, 15а</t>
  </si>
  <si>
    <t>Советская, 15</t>
  </si>
  <si>
    <t>Советская, 16</t>
  </si>
  <si>
    <t>Советская, 17а</t>
  </si>
  <si>
    <t>Советская, 17</t>
  </si>
  <si>
    <t>Советская, 18</t>
  </si>
  <si>
    <t>Советская, 49</t>
  </si>
  <si>
    <t>Советская, 51</t>
  </si>
  <si>
    <t>Советская, 52</t>
  </si>
  <si>
    <t>Советская, 53</t>
  </si>
  <si>
    <t>Советская, 54</t>
  </si>
  <si>
    <t>Советская, 55</t>
  </si>
  <si>
    <t>Советская, 56</t>
  </si>
  <si>
    <t>Советская, 57а</t>
  </si>
  <si>
    <t>Советская, 57</t>
  </si>
  <si>
    <t>Советская, 58</t>
  </si>
  <si>
    <t>Советская, 59а</t>
  </si>
  <si>
    <t>Советская, 59</t>
  </si>
  <si>
    <t>Советская, 60</t>
  </si>
  <si>
    <t>Советская, 61</t>
  </si>
  <si>
    <t>Советская, 62а</t>
  </si>
  <si>
    <t>Советская, 62</t>
  </si>
  <si>
    <t>Советская, 64</t>
  </si>
  <si>
    <t>Советская, 64а</t>
  </si>
  <si>
    <t>Советская, 66</t>
  </si>
  <si>
    <t>Советская, 68</t>
  </si>
  <si>
    <t>Советская, 72, 72а</t>
  </si>
  <si>
    <t>Советская, 70</t>
  </si>
  <si>
    <t>Строительная, 18</t>
  </si>
  <si>
    <t>Строительная, 16</t>
  </si>
  <si>
    <t>Строительная, 5</t>
  </si>
  <si>
    <t>Тепличная, 6</t>
  </si>
  <si>
    <t>Тепличная, 8</t>
  </si>
  <si>
    <t>Тепличная, 10</t>
  </si>
  <si>
    <t>Шоршелская, 3</t>
  </si>
  <si>
    <t>Шоршелская, 4а</t>
  </si>
  <si>
    <t>Шоршелская, 13</t>
  </si>
  <si>
    <t>Шоршелская, 11</t>
  </si>
  <si>
    <t>Шоссейная, 2а</t>
  </si>
  <si>
    <t>Шоссейная, 2</t>
  </si>
  <si>
    <t>Шоссейная, 6</t>
  </si>
  <si>
    <t>Шоссейная, 8</t>
  </si>
  <si>
    <t>Шоссейная, 10</t>
  </si>
  <si>
    <t>Шоссейная, 12</t>
  </si>
  <si>
    <t>Шоссейная, 14</t>
  </si>
  <si>
    <t>Шоссейная, 27</t>
  </si>
  <si>
    <t>Шоссейная, 29</t>
  </si>
  <si>
    <t>Шоссейная, 31</t>
  </si>
  <si>
    <t>Шоссейная, 33</t>
  </si>
  <si>
    <t>30 лет Победы, 1а</t>
  </si>
  <si>
    <t>30 лет Победы, 1б</t>
  </si>
  <si>
    <t>30 лет Победы, 1в</t>
  </si>
  <si>
    <t>30 лет Победы, 1г</t>
  </si>
  <si>
    <t>30 лет Победы, 38</t>
  </si>
  <si>
    <t>50 лет СССР, 32</t>
  </si>
  <si>
    <t>50 лет СССР, 28</t>
  </si>
  <si>
    <t>50 лет СССР, 21</t>
  </si>
  <si>
    <t>50 лет СССР, 41</t>
  </si>
  <si>
    <t>Кугесьское сельское поселение (п. Кугеси)</t>
  </si>
  <si>
    <t>Лапсарское сельское поселение (д. Сятракасы)</t>
  </si>
  <si>
    <t>Восточная, 1</t>
  </si>
  <si>
    <t>Восточная, 2</t>
  </si>
  <si>
    <t>Восточная, 3</t>
  </si>
  <si>
    <t>Вурман-Сюктерское сельское поселение (п. Сюктерка)</t>
  </si>
  <si>
    <t>Волжские зори, 1б</t>
  </si>
  <si>
    <t>Волжские зори, 1а</t>
  </si>
  <si>
    <t>Главная, 46</t>
  </si>
  <si>
    <t>Главная, 43</t>
  </si>
  <si>
    <t>Главная, 39</t>
  </si>
  <si>
    <t>Главная, 3</t>
  </si>
  <si>
    <t>Главная, 2</t>
  </si>
  <si>
    <t>Главная, 1</t>
  </si>
  <si>
    <t>Вурман-Сюктерское сельское поселение (д. Вурманкасы)</t>
  </si>
  <si>
    <t>Вега, 1</t>
  </si>
  <si>
    <t>Вега, 2</t>
  </si>
  <si>
    <t>Волга, 1</t>
  </si>
  <si>
    <t>Сирмапосинское сельское поселение (д. Чиршкасы)</t>
  </si>
  <si>
    <t>11-ой Пятилетки, 2</t>
  </si>
  <si>
    <t>6 шт.</t>
  </si>
  <si>
    <t>11-ой Пятилетки, 3</t>
  </si>
  <si>
    <t>11-ой Пятилетки, 4</t>
  </si>
  <si>
    <t>11-ой Пятилетки, 5</t>
  </si>
  <si>
    <t>11-ой Пятилетки, 6</t>
  </si>
  <si>
    <t>Шоссейная, 4</t>
  </si>
  <si>
    <t>месяц выполнения</t>
  </si>
  <si>
    <t>июль</t>
  </si>
  <si>
    <t>монтаж узла учета ХВС</t>
  </si>
  <si>
    <t>замена подвальной разводки системы канализации</t>
  </si>
  <si>
    <t>ф20-1 шт.</t>
  </si>
  <si>
    <t>ремонт системы ХВС</t>
  </si>
  <si>
    <t>июнь</t>
  </si>
  <si>
    <t>ремонт кровли (возмещение)</t>
  </si>
  <si>
    <t>май</t>
  </si>
  <si>
    <t>замена крана ХВС в подвале</t>
  </si>
  <si>
    <t>март</t>
  </si>
  <si>
    <t>февраль</t>
  </si>
  <si>
    <t>апрель</t>
  </si>
  <si>
    <t>5 п.м.</t>
  </si>
  <si>
    <t>январь</t>
  </si>
  <si>
    <t>ремонт шиферной кровли</t>
  </si>
  <si>
    <t>4 п.м.</t>
  </si>
  <si>
    <t>косметический ремонт подъездов</t>
  </si>
  <si>
    <t>замена подъездных дверей</t>
  </si>
  <si>
    <t>ремонт подвальной разводки системы канализации</t>
  </si>
  <si>
    <t>август</t>
  </si>
  <si>
    <t>120 п.м.</t>
  </si>
  <si>
    <t>ф50-2 шт.</t>
  </si>
  <si>
    <t>сентябрь</t>
  </si>
  <si>
    <t>ф110-1,5 п.м.</t>
  </si>
  <si>
    <t>замена стояка канализации (кв. №11)</t>
  </si>
  <si>
    <t>ноябрь</t>
  </si>
  <si>
    <t>октябрь</t>
  </si>
  <si>
    <t>ремонт изоляции мягкой кровли в 1 слой</t>
  </si>
  <si>
    <t>замена кран-утки (4-ый этаж, левое крыло)</t>
  </si>
  <si>
    <t>прокладка нулевого кабеля от гусака до ВРУ-0,4</t>
  </si>
  <si>
    <t>замена участка подвальной разводки системы ХВС с демонтажом счетчика (устранение аварийной ситуации)</t>
  </si>
  <si>
    <t>ф40-0,25 п.м.</t>
  </si>
  <si>
    <t>замена шарового крана на стояке ХВС (кв. №13,15) (устранение аварийной ситуации)</t>
  </si>
  <si>
    <t>демонтаж стояков ХГВС/                     прокладка стояка ХВС (кв №№10,13)</t>
  </si>
  <si>
    <t>ф25-20 п.м./           ф25-12 п.м.          ф25-1 шт.                  ф20-1 шт.</t>
  </si>
  <si>
    <t>монтаж сливного крана в тепловом узле</t>
  </si>
  <si>
    <t>ремонт теплового узла</t>
  </si>
  <si>
    <t>ф50-0,5 п.м.</t>
  </si>
  <si>
    <t>установка манометров в тепловом узле</t>
  </si>
  <si>
    <t>ф50-2 шт.       ф25-2 шт.</t>
  </si>
  <si>
    <t>монтаж шаровых кранов в тепловом узле, монтаж сливных кранов системы отопления</t>
  </si>
  <si>
    <t>ремонт скатной кровли (фальцевое соединение/ устройство примыкания к вентканалу)</t>
  </si>
  <si>
    <t>2 п.м./2,5 п.м.</t>
  </si>
  <si>
    <t>2,9 куб.м.</t>
  </si>
  <si>
    <t>ремонт площадок входных групп (1,2 подъезды)-заливка бетона</t>
  </si>
  <si>
    <t>ремонт площадок входных групп (1,2,3 подъезды)-заливка бетона/ кирпичная кладка/ ремонт штукатурки/ покраска и огрунтовка</t>
  </si>
  <si>
    <t>4,0 куб.м.          2,7 куб.м.            31 кв.м.            40 кв.м.</t>
  </si>
  <si>
    <t>заливка отмосток бетоном (t=150 мм.)/ заливка входных групп 1,2 подъездов (t=100 мм.)</t>
  </si>
  <si>
    <t>56,9 кв.м.               5,0 кв.м.</t>
  </si>
  <si>
    <t>4,3 кв.м.</t>
  </si>
  <si>
    <t>10,1 кв.м.</t>
  </si>
  <si>
    <t>19,12 кв.м.</t>
  </si>
  <si>
    <t>16,9 кв.м.</t>
  </si>
  <si>
    <t>55,2 кв.м.</t>
  </si>
  <si>
    <t>замена участка стояка канализации (кв. №№28,32)</t>
  </si>
  <si>
    <t>устройство вводного узла ГВС в дом</t>
  </si>
  <si>
    <t>ф50-6 п.м.        ф50-2 шт.</t>
  </si>
  <si>
    <t>остекление оконной рамы (5 подъезд, 5 этаж)</t>
  </si>
  <si>
    <t>остекление оконной рамы (3 подъезд, 2 этаж)</t>
  </si>
  <si>
    <t>0,49 кв.м.</t>
  </si>
  <si>
    <t>замена участка стояка канализации (кв. №45)</t>
  </si>
  <si>
    <t>монтаж стальной утепленной двери с доводчиком (1,0х2,0)</t>
  </si>
  <si>
    <t>ремонт этажных щитков (1 подъезд, 1,5 этажи) (автоматы/провод)</t>
  </si>
  <si>
    <t>25А-3 шт.          16А-4 шт.                АПВ-4-2 п.м.              ПВ-2,5-1 п.м.</t>
  </si>
  <si>
    <t>монтаж сливных краников в подвальной разводке системы отопления</t>
  </si>
  <si>
    <t>ф15-4 шт.</t>
  </si>
  <si>
    <t>замена крана на стояке системы ХВС</t>
  </si>
  <si>
    <t>монтаж шарового крана на разводке системы ГВС (устранение аварийной ситуации)</t>
  </si>
  <si>
    <t>ремонт изоляции мягкой кровли в 1 слой (материалы)</t>
  </si>
  <si>
    <t>223 кв.м.</t>
  </si>
  <si>
    <t>ремонт этажного щитка (2 этаж, левое крыло)</t>
  </si>
  <si>
    <t>АПВ-6 - 1 п.м.               25А-5 шт.</t>
  </si>
  <si>
    <t>замена эл. выключателя (1 подъезд, 2 этаж)</t>
  </si>
  <si>
    <t>установка окна в подвальном помощении</t>
  </si>
  <si>
    <t>остекление оконной рамы (2 подъезд)</t>
  </si>
  <si>
    <t>монтаж шарового крана в тепловом узле/замена шаровых кранов и трубопровода подвальной разводки системы отопления)</t>
  </si>
  <si>
    <t>ф50-1 шт.            ф32-2 шт.            ф32-2 п.м.</t>
  </si>
  <si>
    <t>кирпичная кладка в дверном проеме (сужение проема входной группы)</t>
  </si>
  <si>
    <t>0,35 куб.м.</t>
  </si>
  <si>
    <t>устройство отмостки по перриметру дома (заливка бетоном tср.=100мм.)                ремонт фасада (цоколя): ремонт лицевой кирпичной кладки/ штукатурка цоколя/ окраска цоколя водоэмульсионной краской</t>
  </si>
  <si>
    <t>125 кв.м.               3,5 кв.м.                  16 кв.м.                              138 кв.м.</t>
  </si>
  <si>
    <t>40,62 кв.м.</t>
  </si>
  <si>
    <t>ремонт фасада (цоколя): штукатурка/ покраска цоколя/ покраска металлических перил/ покраска металлического козырька</t>
  </si>
  <si>
    <t>20 кв.м.                 134 кв.м.                                3 кв.м.                          7,5 кв.м.</t>
  </si>
  <si>
    <t>ремонт фасада (цоколя): штукатурка/ покраска цоколя/ покраска металлических элементов</t>
  </si>
  <si>
    <t>45 кв.м.                 418,9 кв.м.                                60 кв.м.</t>
  </si>
  <si>
    <t>ремонт и герметизация м/п швов над балконом кв. №14</t>
  </si>
  <si>
    <t>8,5 п.м.</t>
  </si>
  <si>
    <t>замена участка стояка канализации (кв. №41)</t>
  </si>
  <si>
    <t>огрунтовка и утепление магистральных труб подвальной разводки системы отопления</t>
  </si>
  <si>
    <t>10,6 кв.м.                ф50-56 п.м.                    ф40-8 п.м.</t>
  </si>
  <si>
    <t>замена циркуляционного насоса в подвальной разводке системы ГВС (1-ый подъезд)</t>
  </si>
  <si>
    <t>замена стоячного крана подвальной разводки системы ХВС (устранение аварийной ситуации)</t>
  </si>
  <si>
    <t>заменашаровог крана в вводном узле системы ХВС</t>
  </si>
  <si>
    <t>ф25-0,25 п.м.                         ф25-1 шт.</t>
  </si>
  <si>
    <t>замена фильтра в подвальной разводке системы ГВС</t>
  </si>
  <si>
    <t>ремонт теплового узла: монтаж шаровых кранов/ монтаж фильтра/ прокладка труб</t>
  </si>
  <si>
    <t>ф50-6 шт.                   ф80-1 шт.                      ф50-6 п.м.                                            ф76-1,5 п.м.</t>
  </si>
  <si>
    <t>ф89-0,5 п.м.</t>
  </si>
  <si>
    <t>ф40-3 п.м.</t>
  </si>
  <si>
    <t>замена магистральной трубы системы отопления(устранение аварийной ситуации):разработка грунта, прокладка труб, огрунтовка поверхности труб, изоляция трубопроводов</t>
  </si>
  <si>
    <t>3 куб.м.                           ф76-24 п.м.                            6,3 кв.м.                                            ф76-30 п.м.</t>
  </si>
  <si>
    <t>замена сливного крана в тепловом узле</t>
  </si>
  <si>
    <t>монтаж сливного крана в подъездной разводке системы отопления (устранение аварийной ситуации)</t>
  </si>
  <si>
    <t>ремонт подвальной разводки системы ГВС:замена запорной арматуры, участка трубопровода, утепление трубопровода</t>
  </si>
  <si>
    <t>ф32-1 шт.                  ф25-1 шт.                     ф25-5 п.м.              ф25-9 п.м.</t>
  </si>
  <si>
    <t>монтаж шаровых кранов в тепловом узле, монтаж сливного крана на грязевике</t>
  </si>
  <si>
    <t>Советская, 90</t>
  </si>
  <si>
    <t>ф50-4 шт.              ф25-1 шт.</t>
  </si>
  <si>
    <t>ф25-1,5 п.м.         ф20-0,2 п.м.                  ф25-2 шт.                        ф20-1 шт.</t>
  </si>
  <si>
    <t>монтаж подъездного радиатора отопления (III-ий подъезд, I-ый этаж)</t>
  </si>
  <si>
    <t>замена участка подъездного стояка системы отопления (3 подъезд, 1 этаж) (устранение аварийной ситуации)</t>
  </si>
  <si>
    <t>ф20-0,3 п.м.                 ф20-1 шт.</t>
  </si>
  <si>
    <t>замена трубопровода чердачной разводки системы ГВС (3 подъезд)</t>
  </si>
  <si>
    <t>ф25-3 п.м.</t>
  </si>
  <si>
    <t>замена шарового крана системы ХВС</t>
  </si>
  <si>
    <t>замена подвальной разводки системы ХВС, монтаж узла учета, замена стояка ХВС (кв. №№8,11,14)</t>
  </si>
  <si>
    <t>ф40-42 п.м.                       ф25-16 п.м.         ф40-1 шт.                      ф25-10 шт.             ф20-3 шт.</t>
  </si>
  <si>
    <t>остекление оконной рамы (3 подъезд)</t>
  </si>
  <si>
    <t>0,8 кв.м.</t>
  </si>
  <si>
    <t>остекление оконной рамы (6 подъезд)</t>
  </si>
  <si>
    <t>1,1 кв.м.</t>
  </si>
  <si>
    <t>остекление оконной рамы (1 подъезд)</t>
  </si>
  <si>
    <t>остекление балконной двери в коридоре поликарбонатом</t>
  </si>
  <si>
    <t>остекление оконной рамы поликарбонатом</t>
  </si>
  <si>
    <t>2,1 кв.м.</t>
  </si>
  <si>
    <t>укладка утеплителя на чердаке 2 подъезда - примыкание наружной панели к панелям перекрытия</t>
  </si>
  <si>
    <t>8,5 кв.м.</t>
  </si>
  <si>
    <t>ремонт изоляции мягкой кровли над 6,7,8 подъездами</t>
  </si>
  <si>
    <t>ремонт изоляции кровли (кв. №17, балкон кв. №18)/ герметизация м/п швов/ герметизация стыка покрытия балкона со стеновой панелью (кв. №18)</t>
  </si>
  <si>
    <t>0,7 кв.м.           2,5 п.м.                        4,5 п.м.</t>
  </si>
  <si>
    <t>ремонт изоляции кровли (кв. №100)/ гермеетизация примыкания кровли к вентпродуху (4 подъезд)</t>
  </si>
  <si>
    <t>0,3 кв.м.                 5,6 п.м.</t>
  </si>
  <si>
    <t>наплавление изоляционного материала (Унифлекс ТКП) на шиферную кровлю (кв. №17)</t>
  </si>
  <si>
    <t>0,25 кв.м.</t>
  </si>
  <si>
    <t>герметизация м/п швов (на балконами кв. № 18,19,20)/ герметизация примыканий кровли балкона к стеновым панелям над кв. №18,19,20,37,38/ герметизация примыкания кровли к вентродуху (1 подъезд)</t>
  </si>
  <si>
    <t>7,5 п.м.             15 п.м.                     1,5 п.м.</t>
  </si>
  <si>
    <t>заделка трещин на фасаде здания монтажной пеной и поверхностная промазка швов герметиком</t>
  </si>
  <si>
    <t>наплавление изоляционного материала (Унифлекс ТКП) на металлический поддон на чердаке (1 подъезд)</t>
  </si>
  <si>
    <t>4,5 кв.м.</t>
  </si>
  <si>
    <t>монтаж козырька над входной дверью 2-ого подъезда</t>
  </si>
  <si>
    <t>монтаж перил крыльца (1 подъезд)</t>
  </si>
  <si>
    <t>ф40-9 п.м.</t>
  </si>
  <si>
    <t>ремонт и переборка вводного рубильника электроэнергии дома</t>
  </si>
  <si>
    <t>ремонт подъездного освещения (смена патронов)</t>
  </si>
  <si>
    <t>переборка стояков сиситемы отопления в подвале</t>
  </si>
  <si>
    <t>замена кухонного стояка канализации (кв. №№21,25,29,33,37)</t>
  </si>
  <si>
    <t>172 кв.м.</t>
  </si>
  <si>
    <t>ф20-5 п.м.                               ф20-1 шт.</t>
  </si>
  <si>
    <t>29 кв.м.</t>
  </si>
  <si>
    <t>23 кв.м.</t>
  </si>
  <si>
    <t>замена вводного электрокабеля</t>
  </si>
  <si>
    <t>замена запорных устройств системы отопления</t>
  </si>
  <si>
    <t>ф25-10 шт.</t>
  </si>
  <si>
    <t>замена труб системы канализации</t>
  </si>
  <si>
    <t>ф110-15 п.м.</t>
  </si>
  <si>
    <t>ф25-3 шт.</t>
  </si>
  <si>
    <t>ремонт изоляции кровли над II подъездом - покрытие ПВХ мембраной</t>
  </si>
  <si>
    <t>284 кв.м.</t>
  </si>
  <si>
    <t>ремонт подъездного освещения (смена светильников/ установка патронов/прокладка провода)</t>
  </si>
  <si>
    <t>5 шт./ 1 шт./ 6,5 п.м.</t>
  </si>
  <si>
    <t>монтаж металлических утепленных дверей с доводчиками (1,0х2,0 м.)</t>
  </si>
  <si>
    <t>ремонт этажного эл. щита (3 подъезд, 1 этаж), ремонт подъездного освещения (установка автоматов/ прокладка провода)</t>
  </si>
  <si>
    <t>25А-3 шт.                ПВ-1х4 - 1 п.м.</t>
  </si>
  <si>
    <t>ремонт подъездного освещения (3 подъезд, 2 этаж) (монтаж светильника/ выключателя/ монтаж провода)</t>
  </si>
  <si>
    <t>1 шт./ 1 шт.       АПВ2х2,5-2п.м.</t>
  </si>
  <si>
    <t>ремонт подъездного освещения (10 подъезд, 3 этаж) (монтаж выключателя/прокладка провода)</t>
  </si>
  <si>
    <t>1 шт./ 1 п.м.</t>
  </si>
  <si>
    <t>ремонт подъездного освещения (1 подъезд) (выключатель/патрон)</t>
  </si>
  <si>
    <t>ремонт подъездного освещения (выключатель)</t>
  </si>
  <si>
    <t>прокладка вводного кабеля от гусака до ВРУ (устранение аварийной ситуации)</t>
  </si>
  <si>
    <t>герметизация м/п швов (на балконами кв. № 57,58)/ герметизация примыканий кровли балкона к стеновым панелям над кв. №57,58)</t>
  </si>
  <si>
    <t>7,5 п.м.             5,0 п.м.</t>
  </si>
  <si>
    <t>герметизаия стыка плиты балконов кв. №№ 9,10 с наружной стеной дома</t>
  </si>
  <si>
    <t>6,0 п.м.</t>
  </si>
  <si>
    <t>ремонт подъездного остекления (1 подъезд)</t>
  </si>
  <si>
    <t>ремонт подъездного остекления (4 подъезд)</t>
  </si>
  <si>
    <t>замена подъездной оконной рамы (1 подъезд)</t>
  </si>
  <si>
    <t>монтаж входных дверей в подвалы</t>
  </si>
  <si>
    <t>монтаж дверной коробки на кровле</t>
  </si>
  <si>
    <t>наращивание оголовков вентканалов и дымоходов (кирпичная кладка) кв. №№18,21,24,27,30</t>
  </si>
  <si>
    <t>0,9 куб.м.</t>
  </si>
  <si>
    <t>замена шарового крана системы ХВС (6 подъезд)</t>
  </si>
  <si>
    <t>замена стоячной запорной арматуры системы ХВС</t>
  </si>
  <si>
    <t>замена запорной арматуры системы ХВС (кв. №6-устранение аварийной ситуации)</t>
  </si>
  <si>
    <t>ф25-4 шт.</t>
  </si>
  <si>
    <t>замена стоячной запорной арматуры системы ХВС-1 подъезд</t>
  </si>
  <si>
    <t>ремонт ввода системы ХВС (устранение аварийной ситуации)</t>
  </si>
  <si>
    <t>ф40 - 1 шт.                     ф40 - 1 п.м.</t>
  </si>
  <si>
    <t>ремонт системы ГВС (1 подъезд, ввод в дом)</t>
  </si>
  <si>
    <t>ф25- 1 шт.          ф40- 5,6 п.м.                     ф25 - 0,5 п.м.                       ф20 - 20 п.м.</t>
  </si>
  <si>
    <t>замена стояка канализации (кв. № 56)</t>
  </si>
  <si>
    <t>ф50 - 1 п.м.</t>
  </si>
  <si>
    <t>замена запорной арматуры системы ГВС</t>
  </si>
  <si>
    <t>ф20- - 1 шт.</t>
  </si>
  <si>
    <t>замена чердачной разводки системы ГВС, ремонт подвальной разводки системы ГВС (1 подъезд)</t>
  </si>
  <si>
    <t>ф25-12 шт.               Ф25-32 п.м.</t>
  </si>
  <si>
    <t>замена запорной арматуры системы отопления кв. №№43,47,51,55,59</t>
  </si>
  <si>
    <t>ф20-2 шт.               ф25- шт.             ф25- 1 п.м.</t>
  </si>
  <si>
    <t>замена запорной арматуры системы отопления кв. №№62,66,70,74,78</t>
  </si>
  <si>
    <t>ф20-2 шт.               ф25- шт.                 ф20-0,5 п.м.             ф25- 0,5 п.м.</t>
  </si>
  <si>
    <t>установка сливных краников на подвальной разводке системы отопления</t>
  </si>
  <si>
    <t>ф15 - 2 шт.</t>
  </si>
  <si>
    <t>монтаж манометров в тепловых узлах/ прокладка трубы в тепловых узлах/ замена запорной арматуры в подвальной разводке системы отопления (кв. 3,4)</t>
  </si>
  <si>
    <t>4 шт.                         ф40 - 0,8 п.м.                  ф15 - 4 шт.</t>
  </si>
  <si>
    <t>переборка стоячной арматуры системы отопления под кв. №3</t>
  </si>
  <si>
    <t>ф25 - 1 шт.                        ф20 - 1 шт.                                      ф25 - 0,2 п.м.</t>
  </si>
  <si>
    <t>замена участка трубы стояка канализации (кв. №2)</t>
  </si>
  <si>
    <t>ф110 - 1 п.м.</t>
  </si>
  <si>
    <t>перекладка подвальной разводки системы канализации под III подъездом</t>
  </si>
  <si>
    <t>ф110 - 8 п.м.</t>
  </si>
  <si>
    <t>ф110-43,7 п.м.</t>
  </si>
  <si>
    <t>монтаж узла узла учета ХВС/ ГВС замена подвальных разводок систем ХВС/ ГВС</t>
  </si>
  <si>
    <t>1 шт./ 1 шт.     Ф50-136 п.м.                Ф-40-58 п.м.                     Ф25-36 п.м.                            Ф20-8 п.м.                                    Ф40-5 шт.                            Ф25-57 шт.                                            ф20-3 шт.</t>
  </si>
  <si>
    <t>монтаж металлической утепленной двери с доводчиком (1,0х2,0 м.) (II подъезд)</t>
  </si>
  <si>
    <t>монтаж металлической утепленной двери с доводчиком (1,0х2,0 м.) (I подъезд)</t>
  </si>
  <si>
    <t>прокладка трассы системы отопления</t>
  </si>
  <si>
    <t>ф50-2 шт.                      ф15-4 шт.                                ф50-120 п.м.</t>
  </si>
  <si>
    <t>ремонт подъездного освещения (8 подъезд) (светильники/ выключатели/ провод)</t>
  </si>
  <si>
    <t>3 шт.                           1 шт.                             АППВ2х2,5-2м</t>
  </si>
  <si>
    <t>СИП5х16-12м.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</si>
</sst>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zoomScalePageLayoutView="0" workbookViewId="0" topLeftCell="A103">
      <selection activeCell="F379" sqref="F379"/>
    </sheetView>
  </sheetViews>
  <sheetFormatPr defaultColWidth="9.140625" defaultRowHeight="15"/>
  <cols>
    <col min="1" max="1" width="23.00390625" style="2" customWidth="1"/>
    <col min="2" max="2" width="39.140625" style="2" customWidth="1"/>
    <col min="3" max="3" width="15.7109375" style="2" customWidth="1"/>
    <col min="4" max="4" width="14.57421875" style="2" customWidth="1"/>
    <col min="5" max="5" width="13.140625" style="1" customWidth="1"/>
    <col min="6" max="6" width="12.57421875" style="23" customWidth="1"/>
    <col min="7" max="7" width="11.57421875" style="23" customWidth="1"/>
    <col min="8" max="8" width="12.140625" style="23" customWidth="1"/>
    <col min="9" max="9" width="9.57421875" style="2" bestFit="1" customWidth="1"/>
    <col min="10" max="16384" width="9.140625" style="2" customWidth="1"/>
  </cols>
  <sheetData>
    <row r="1" spans="1:5" ht="17.25" customHeight="1">
      <c r="A1" s="58" t="s">
        <v>98</v>
      </c>
      <c r="B1" s="58"/>
      <c r="C1" s="58"/>
      <c r="D1" s="58"/>
      <c r="E1" s="58"/>
    </row>
    <row r="2" ht="16.5" thickBot="1"/>
    <row r="3" spans="1:8" ht="35.25" customHeight="1" thickBot="1">
      <c r="A3" s="3" t="s">
        <v>306</v>
      </c>
      <c r="B3" s="3" t="s">
        <v>307</v>
      </c>
      <c r="C3" s="3" t="s">
        <v>308</v>
      </c>
      <c r="D3" s="3" t="s">
        <v>466</v>
      </c>
      <c r="E3" s="3" t="s">
        <v>309</v>
      </c>
      <c r="F3" s="41" t="s">
        <v>10</v>
      </c>
      <c r="G3" s="3" t="s">
        <v>31</v>
      </c>
      <c r="H3" s="3" t="s">
        <v>30</v>
      </c>
    </row>
    <row r="4" spans="1:8" ht="16.5" customHeight="1" thickBot="1">
      <c r="A4" s="59" t="s">
        <v>440</v>
      </c>
      <c r="B4" s="60"/>
      <c r="C4" s="60"/>
      <c r="D4" s="60"/>
      <c r="E4" s="60"/>
      <c r="F4" s="60"/>
      <c r="G4" s="60"/>
      <c r="H4" s="61"/>
    </row>
    <row r="5" spans="1:8" ht="32.25" thickBot="1">
      <c r="A5" s="4" t="s">
        <v>343</v>
      </c>
      <c r="B5" s="38" t="s">
        <v>121</v>
      </c>
      <c r="C5" s="6" t="s">
        <v>315</v>
      </c>
      <c r="D5" s="6" t="s">
        <v>478</v>
      </c>
      <c r="E5" s="6">
        <v>92</v>
      </c>
      <c r="F5" s="3">
        <f aca="true" t="shared" si="0" ref="F5:F12">E5</f>
        <v>92</v>
      </c>
      <c r="G5" s="3">
        <v>27972</v>
      </c>
      <c r="H5" s="3">
        <f>G5-F5</f>
        <v>27880</v>
      </c>
    </row>
    <row r="6" spans="1:8" ht="15.75">
      <c r="A6" s="8" t="s">
        <v>344</v>
      </c>
      <c r="B6" s="21" t="s">
        <v>162</v>
      </c>
      <c r="C6" s="10" t="s">
        <v>163</v>
      </c>
      <c r="D6" s="10" t="s">
        <v>474</v>
      </c>
      <c r="E6" s="10">
        <v>3652</v>
      </c>
      <c r="F6" s="16">
        <f>E6+E7+E8</f>
        <v>18892</v>
      </c>
      <c r="G6" s="16">
        <v>40475</v>
      </c>
      <c r="H6" s="16">
        <f aca="true" t="shared" si="1" ref="H6:H15">G6-F6</f>
        <v>21583</v>
      </c>
    </row>
    <row r="7" spans="1:8" ht="31.5">
      <c r="A7" s="13"/>
      <c r="B7" s="22" t="s">
        <v>167</v>
      </c>
      <c r="C7" s="52" t="s">
        <v>488</v>
      </c>
      <c r="D7" s="52" t="s">
        <v>489</v>
      </c>
      <c r="E7" s="15">
        <v>5723</v>
      </c>
      <c r="F7" s="18"/>
      <c r="G7" s="18"/>
      <c r="H7" s="18"/>
    </row>
    <row r="8" spans="1:8" ht="32.25" thickBot="1">
      <c r="A8" s="11"/>
      <c r="B8" s="19" t="s">
        <v>167</v>
      </c>
      <c r="C8" s="26" t="s">
        <v>169</v>
      </c>
      <c r="D8" s="26" t="s">
        <v>493</v>
      </c>
      <c r="E8" s="12">
        <v>9517</v>
      </c>
      <c r="F8" s="17"/>
      <c r="G8" s="17"/>
      <c r="H8" s="17"/>
    </row>
    <row r="9" spans="1:8" ht="79.5" thickBot="1">
      <c r="A9" s="8" t="s">
        <v>345</v>
      </c>
      <c r="B9" s="45" t="s">
        <v>583</v>
      </c>
      <c r="C9" s="46" t="s">
        <v>584</v>
      </c>
      <c r="D9" s="46" t="s">
        <v>492</v>
      </c>
      <c r="E9" s="10">
        <v>50877</v>
      </c>
      <c r="F9" s="3">
        <f t="shared" si="0"/>
        <v>50877</v>
      </c>
      <c r="G9" s="16">
        <v>29804</v>
      </c>
      <c r="H9" s="3">
        <f t="shared" si="1"/>
        <v>-21073</v>
      </c>
    </row>
    <row r="10" spans="1:8" ht="16.5" thickBot="1">
      <c r="A10" s="4" t="s">
        <v>346</v>
      </c>
      <c r="B10" s="38"/>
      <c r="C10" s="6"/>
      <c r="D10" s="6"/>
      <c r="E10" s="6"/>
      <c r="F10" s="3">
        <f t="shared" si="0"/>
        <v>0</v>
      </c>
      <c r="G10" s="3">
        <f>3758/12*9</f>
        <v>2818.5</v>
      </c>
      <c r="H10" s="3">
        <f t="shared" si="1"/>
        <v>2818.5</v>
      </c>
    </row>
    <row r="11" spans="1:8" ht="16.5" thickBot="1">
      <c r="A11" s="4" t="s">
        <v>347</v>
      </c>
      <c r="B11" s="38"/>
      <c r="C11" s="6"/>
      <c r="D11" s="6"/>
      <c r="E11" s="6"/>
      <c r="F11" s="3">
        <f t="shared" si="0"/>
        <v>0</v>
      </c>
      <c r="G11" s="3">
        <v>1743</v>
      </c>
      <c r="H11" s="3">
        <f t="shared" si="1"/>
        <v>1743</v>
      </c>
    </row>
    <row r="12" spans="1:8" ht="16.5" thickBot="1">
      <c r="A12" s="4" t="s">
        <v>348</v>
      </c>
      <c r="B12" s="38"/>
      <c r="C12" s="6"/>
      <c r="D12" s="6"/>
      <c r="E12" s="6"/>
      <c r="F12" s="3">
        <f t="shared" si="0"/>
        <v>0</v>
      </c>
      <c r="G12" s="3">
        <v>5472</v>
      </c>
      <c r="H12" s="3">
        <f t="shared" si="1"/>
        <v>5472</v>
      </c>
    </row>
    <row r="13" spans="1:8" ht="31.5">
      <c r="A13" s="8" t="s">
        <v>323</v>
      </c>
      <c r="B13" s="21" t="s">
        <v>167</v>
      </c>
      <c r="C13" s="10" t="s">
        <v>488</v>
      </c>
      <c r="D13" s="10" t="s">
        <v>474</v>
      </c>
      <c r="E13" s="10">
        <v>4805</v>
      </c>
      <c r="F13" s="16">
        <f>E13+E14</f>
        <v>5858</v>
      </c>
      <c r="G13" s="16">
        <v>81962</v>
      </c>
      <c r="H13" s="16">
        <f t="shared" si="1"/>
        <v>76104</v>
      </c>
    </row>
    <row r="14" spans="1:8" ht="32.25" thickBot="1">
      <c r="A14" s="11"/>
      <c r="B14" s="19" t="s">
        <v>32</v>
      </c>
      <c r="C14" s="12" t="s">
        <v>274</v>
      </c>
      <c r="D14" s="12" t="s">
        <v>486</v>
      </c>
      <c r="E14" s="12">
        <v>1053</v>
      </c>
      <c r="F14" s="17"/>
      <c r="G14" s="17"/>
      <c r="H14" s="17"/>
    </row>
    <row r="15" spans="1:8" ht="63">
      <c r="A15" s="8" t="s">
        <v>324</v>
      </c>
      <c r="B15" s="21" t="s">
        <v>49</v>
      </c>
      <c r="C15" s="10" t="s">
        <v>50</v>
      </c>
      <c r="D15" s="10" t="s">
        <v>480</v>
      </c>
      <c r="E15" s="10">
        <v>72133</v>
      </c>
      <c r="F15" s="16">
        <f>E15+E16+E17+E18+E19+E20+E21+E22+E23+E24+E25+E26</f>
        <v>193574</v>
      </c>
      <c r="G15" s="16">
        <v>207694</v>
      </c>
      <c r="H15" s="16">
        <f t="shared" si="1"/>
        <v>14120</v>
      </c>
    </row>
    <row r="16" spans="1:8" ht="15.75">
      <c r="A16" s="13"/>
      <c r="B16" s="22" t="s">
        <v>51</v>
      </c>
      <c r="C16" s="15" t="s">
        <v>315</v>
      </c>
      <c r="D16" s="15" t="s">
        <v>480</v>
      </c>
      <c r="E16" s="15">
        <v>1679</v>
      </c>
      <c r="F16" s="18"/>
      <c r="G16" s="18"/>
      <c r="H16" s="18"/>
    </row>
    <row r="17" spans="1:8" ht="15.75">
      <c r="A17" s="13"/>
      <c r="B17" s="22" t="s">
        <v>52</v>
      </c>
      <c r="C17" s="15" t="s">
        <v>53</v>
      </c>
      <c r="D17" s="15" t="s">
        <v>480</v>
      </c>
      <c r="E17" s="15">
        <v>696</v>
      </c>
      <c r="F17" s="18"/>
      <c r="G17" s="18"/>
      <c r="H17" s="18"/>
    </row>
    <row r="18" spans="1:8" ht="47.25">
      <c r="A18" s="13"/>
      <c r="B18" s="22" t="s">
        <v>81</v>
      </c>
      <c r="C18" s="15" t="s">
        <v>82</v>
      </c>
      <c r="D18" s="15" t="s">
        <v>477</v>
      </c>
      <c r="E18" s="15">
        <v>56416</v>
      </c>
      <c r="F18" s="18"/>
      <c r="G18" s="18"/>
      <c r="H18" s="18"/>
    </row>
    <row r="19" spans="1:8" ht="15.75">
      <c r="A19" s="13"/>
      <c r="B19" s="22" t="s">
        <v>100</v>
      </c>
      <c r="C19" s="15">
        <v>173.7</v>
      </c>
      <c r="D19" s="15" t="s">
        <v>478</v>
      </c>
      <c r="E19" s="15">
        <v>42192</v>
      </c>
      <c r="F19" s="18"/>
      <c r="G19" s="18"/>
      <c r="H19" s="18"/>
    </row>
    <row r="20" spans="1:8" ht="31.5">
      <c r="A20" s="13"/>
      <c r="B20" s="22" t="s">
        <v>140</v>
      </c>
      <c r="C20" s="15" t="s">
        <v>315</v>
      </c>
      <c r="D20" s="15" t="s">
        <v>474</v>
      </c>
      <c r="E20" s="15">
        <v>304</v>
      </c>
      <c r="F20" s="18"/>
      <c r="G20" s="18"/>
      <c r="H20" s="18"/>
    </row>
    <row r="21" spans="1:8" ht="31.5">
      <c r="A21" s="13"/>
      <c r="B21" s="22" t="s">
        <v>156</v>
      </c>
      <c r="C21" s="15" t="s">
        <v>157</v>
      </c>
      <c r="D21" s="15" t="s">
        <v>474</v>
      </c>
      <c r="E21" s="15">
        <v>5132</v>
      </c>
      <c r="F21" s="18"/>
      <c r="G21" s="18"/>
      <c r="H21" s="18"/>
    </row>
    <row r="22" spans="1:8" ht="31.5">
      <c r="A22" s="13"/>
      <c r="B22" s="22" t="s">
        <v>167</v>
      </c>
      <c r="C22" s="15" t="s">
        <v>169</v>
      </c>
      <c r="D22" s="15" t="s">
        <v>474</v>
      </c>
      <c r="E22" s="15">
        <v>8462</v>
      </c>
      <c r="F22" s="18"/>
      <c r="G22" s="18"/>
      <c r="H22" s="18"/>
    </row>
    <row r="23" spans="1:8" ht="31.5">
      <c r="A23" s="13"/>
      <c r="B23" s="22" t="s">
        <v>291</v>
      </c>
      <c r="C23" s="15" t="s">
        <v>290</v>
      </c>
      <c r="D23" s="15" t="s">
        <v>486</v>
      </c>
      <c r="E23" s="15">
        <v>1105</v>
      </c>
      <c r="F23" s="18"/>
      <c r="G23" s="18"/>
      <c r="H23" s="18"/>
    </row>
    <row r="24" spans="1:8" ht="15.75">
      <c r="A24" s="13"/>
      <c r="B24" s="53" t="s">
        <v>69</v>
      </c>
      <c r="C24" s="52" t="s">
        <v>68</v>
      </c>
      <c r="D24" s="52" t="s">
        <v>489</v>
      </c>
      <c r="E24" s="15">
        <v>2060</v>
      </c>
      <c r="F24" s="18"/>
      <c r="G24" s="18"/>
      <c r="H24" s="18"/>
    </row>
    <row r="25" spans="1:8" ht="31.5">
      <c r="A25" s="13"/>
      <c r="B25" s="53" t="s">
        <v>72</v>
      </c>
      <c r="C25" s="52" t="s">
        <v>73</v>
      </c>
      <c r="D25" s="52" t="s">
        <v>493</v>
      </c>
      <c r="E25" s="15">
        <v>1929</v>
      </c>
      <c r="F25" s="18"/>
      <c r="G25" s="18"/>
      <c r="H25" s="18"/>
    </row>
    <row r="26" spans="1:8" ht="48" thickBot="1">
      <c r="A26" s="11"/>
      <c r="B26" s="54" t="s">
        <v>598</v>
      </c>
      <c r="C26" s="26" t="s">
        <v>599</v>
      </c>
      <c r="D26" s="26" t="s">
        <v>492</v>
      </c>
      <c r="E26" s="12">
        <v>1466</v>
      </c>
      <c r="F26" s="17"/>
      <c r="G26" s="17"/>
      <c r="H26" s="17"/>
    </row>
    <row r="27" spans="1:8" ht="16.5" thickBot="1">
      <c r="A27" s="8" t="s">
        <v>349</v>
      </c>
      <c r="B27" s="42"/>
      <c r="C27" s="10"/>
      <c r="D27" s="10"/>
      <c r="E27" s="10"/>
      <c r="F27" s="16">
        <f>E27</f>
        <v>0</v>
      </c>
      <c r="G27" s="16">
        <v>21777</v>
      </c>
      <c r="H27" s="16">
        <f aca="true" t="shared" si="2" ref="H27:H33">G27-F27</f>
        <v>21777</v>
      </c>
    </row>
    <row r="28" spans="1:8" ht="32.25" thickBot="1">
      <c r="A28" s="4" t="s">
        <v>350</v>
      </c>
      <c r="B28" s="38" t="s">
        <v>105</v>
      </c>
      <c r="C28" s="6" t="s">
        <v>165</v>
      </c>
      <c r="D28" s="6" t="s">
        <v>474</v>
      </c>
      <c r="E28" s="6">
        <v>402</v>
      </c>
      <c r="F28" s="16">
        <f aca="true" t="shared" si="3" ref="F28:F59">E28</f>
        <v>402</v>
      </c>
      <c r="G28" s="3">
        <v>20800</v>
      </c>
      <c r="H28" s="16">
        <f t="shared" si="2"/>
        <v>20398</v>
      </c>
    </row>
    <row r="29" spans="1:8" ht="16.5" thickBot="1">
      <c r="A29" s="4" t="s">
        <v>351</v>
      </c>
      <c r="B29" s="38"/>
      <c r="C29" s="6"/>
      <c r="D29" s="6"/>
      <c r="E29" s="6"/>
      <c r="F29" s="16">
        <f t="shared" si="3"/>
        <v>0</v>
      </c>
      <c r="G29" s="3">
        <f>5205/12*9</f>
        <v>3903.75</v>
      </c>
      <c r="H29" s="16">
        <f t="shared" si="2"/>
        <v>3903.75</v>
      </c>
    </row>
    <row r="30" spans="1:8" ht="16.5" thickBot="1">
      <c r="A30" s="4" t="s">
        <v>352</v>
      </c>
      <c r="B30" s="38"/>
      <c r="C30" s="6"/>
      <c r="D30" s="6"/>
      <c r="E30" s="6"/>
      <c r="F30" s="16">
        <f t="shared" si="3"/>
        <v>0</v>
      </c>
      <c r="G30" s="3">
        <v>5171</v>
      </c>
      <c r="H30" s="16">
        <f t="shared" si="2"/>
        <v>5171</v>
      </c>
    </row>
    <row r="31" spans="1:8" ht="16.5" customHeight="1" thickBot="1">
      <c r="A31" s="4" t="s">
        <v>1</v>
      </c>
      <c r="B31" s="38"/>
      <c r="C31" s="6"/>
      <c r="D31" s="6"/>
      <c r="E31" s="6"/>
      <c r="F31" s="16">
        <f t="shared" si="3"/>
        <v>0</v>
      </c>
      <c r="G31" s="3">
        <v>2765</v>
      </c>
      <c r="H31" s="16">
        <f t="shared" si="2"/>
        <v>2765</v>
      </c>
    </row>
    <row r="32" spans="1:8" ht="16.5" thickBot="1">
      <c r="A32" s="4" t="s">
        <v>353</v>
      </c>
      <c r="B32" s="38"/>
      <c r="C32" s="6"/>
      <c r="D32" s="6"/>
      <c r="E32" s="6"/>
      <c r="F32" s="16">
        <f t="shared" si="3"/>
        <v>0</v>
      </c>
      <c r="G32" s="3">
        <v>2952</v>
      </c>
      <c r="H32" s="16">
        <f t="shared" si="2"/>
        <v>2952</v>
      </c>
    </row>
    <row r="33" spans="1:8" ht="31.5">
      <c r="A33" s="8" t="s">
        <v>354</v>
      </c>
      <c r="B33" s="21" t="s">
        <v>167</v>
      </c>
      <c r="C33" s="10" t="s">
        <v>488</v>
      </c>
      <c r="D33" s="10" t="s">
        <v>474</v>
      </c>
      <c r="E33" s="10">
        <v>4805</v>
      </c>
      <c r="F33" s="16">
        <f>E33+E34</f>
        <v>47486</v>
      </c>
      <c r="G33" s="16">
        <v>34374</v>
      </c>
      <c r="H33" s="16">
        <f t="shared" si="2"/>
        <v>-13112</v>
      </c>
    </row>
    <row r="34" spans="1:8" ht="32.25" thickBot="1">
      <c r="A34" s="11"/>
      <c r="B34" s="19" t="s">
        <v>286</v>
      </c>
      <c r="C34" s="12" t="s">
        <v>287</v>
      </c>
      <c r="D34" s="12" t="s">
        <v>486</v>
      </c>
      <c r="E34" s="12">
        <v>42681</v>
      </c>
      <c r="F34" s="17"/>
      <c r="G34" s="17"/>
      <c r="H34" s="17"/>
    </row>
    <row r="35" spans="1:8" ht="18" customHeight="1" thickBot="1">
      <c r="A35" s="4" t="s">
        <v>355</v>
      </c>
      <c r="B35" s="38"/>
      <c r="C35" s="6"/>
      <c r="D35" s="6"/>
      <c r="E35" s="6"/>
      <c r="F35" s="16">
        <f t="shared" si="3"/>
        <v>0</v>
      </c>
      <c r="G35" s="3">
        <v>2924</v>
      </c>
      <c r="H35" s="16">
        <f aca="true" t="shared" si="4" ref="H35:H40">G35-F35</f>
        <v>2924</v>
      </c>
    </row>
    <row r="36" spans="1:8" ht="32.25" thickBot="1">
      <c r="A36" s="8" t="s">
        <v>356</v>
      </c>
      <c r="B36" s="39" t="s">
        <v>167</v>
      </c>
      <c r="C36" s="24" t="s">
        <v>488</v>
      </c>
      <c r="D36" s="24" t="s">
        <v>474</v>
      </c>
      <c r="E36" s="10">
        <v>5576</v>
      </c>
      <c r="F36" s="16">
        <f t="shared" si="3"/>
        <v>5576</v>
      </c>
      <c r="G36" s="16">
        <v>17804</v>
      </c>
      <c r="H36" s="16">
        <f t="shared" si="4"/>
        <v>12228</v>
      </c>
    </row>
    <row r="37" spans="1:8" ht="16.5" customHeight="1" thickBot="1">
      <c r="A37" s="4" t="s">
        <v>357</v>
      </c>
      <c r="B37" s="47" t="s">
        <v>505</v>
      </c>
      <c r="C37" s="48" t="s">
        <v>336</v>
      </c>
      <c r="D37" s="48" t="s">
        <v>489</v>
      </c>
      <c r="E37" s="6">
        <v>1729</v>
      </c>
      <c r="F37" s="16">
        <f t="shared" si="3"/>
        <v>1729</v>
      </c>
      <c r="G37" s="3">
        <v>15402</v>
      </c>
      <c r="H37" s="16">
        <f t="shared" si="4"/>
        <v>13673</v>
      </c>
    </row>
    <row r="38" spans="1:8" ht="16.5" thickBot="1">
      <c r="A38" s="4" t="s">
        <v>358</v>
      </c>
      <c r="B38" s="38"/>
      <c r="C38" s="6"/>
      <c r="D38" s="6"/>
      <c r="E38" s="6"/>
      <c r="F38" s="16">
        <f t="shared" si="3"/>
        <v>0</v>
      </c>
      <c r="G38" s="3">
        <v>3655</v>
      </c>
      <c r="H38" s="16">
        <f t="shared" si="4"/>
        <v>3655</v>
      </c>
    </row>
    <row r="39" spans="1:8" ht="16.5" thickBot="1">
      <c r="A39" s="4" t="s">
        <v>359</v>
      </c>
      <c r="B39" s="38"/>
      <c r="C39" s="6"/>
      <c r="D39" s="6"/>
      <c r="E39" s="6"/>
      <c r="F39" s="16">
        <f t="shared" si="3"/>
        <v>0</v>
      </c>
      <c r="G39" s="3">
        <v>2757</v>
      </c>
      <c r="H39" s="16">
        <f t="shared" si="4"/>
        <v>2757</v>
      </c>
    </row>
    <row r="40" spans="1:8" ht="31.5">
      <c r="A40" s="8" t="s">
        <v>360</v>
      </c>
      <c r="B40" s="21" t="s">
        <v>147</v>
      </c>
      <c r="C40" s="10" t="s">
        <v>315</v>
      </c>
      <c r="D40" s="10" t="s">
        <v>474</v>
      </c>
      <c r="E40" s="10">
        <v>17750</v>
      </c>
      <c r="F40" s="16">
        <f>E40+E41</f>
        <v>19910</v>
      </c>
      <c r="G40" s="16">
        <v>3829</v>
      </c>
      <c r="H40" s="16">
        <f t="shared" si="4"/>
        <v>-16081</v>
      </c>
    </row>
    <row r="41" spans="1:8" ht="32.25" thickBot="1">
      <c r="A41" s="11"/>
      <c r="B41" s="54" t="s">
        <v>496</v>
      </c>
      <c r="C41" s="26" t="s">
        <v>14</v>
      </c>
      <c r="D41" s="26" t="s">
        <v>489</v>
      </c>
      <c r="E41" s="12">
        <v>2160</v>
      </c>
      <c r="F41" s="17"/>
      <c r="G41" s="17"/>
      <c r="H41" s="17"/>
    </row>
    <row r="42" spans="1:8" ht="16.5" thickBot="1">
      <c r="A42" s="4" t="s">
        <v>361</v>
      </c>
      <c r="B42" s="38"/>
      <c r="C42" s="6"/>
      <c r="D42" s="6"/>
      <c r="E42" s="6"/>
      <c r="F42" s="16">
        <f t="shared" si="3"/>
        <v>0</v>
      </c>
      <c r="G42" s="3">
        <v>1966</v>
      </c>
      <c r="H42" s="16">
        <f>G42-F42</f>
        <v>1966</v>
      </c>
    </row>
    <row r="43" spans="1:8" ht="16.5" thickBot="1">
      <c r="A43" s="4" t="s">
        <v>362</v>
      </c>
      <c r="B43" s="38"/>
      <c r="C43" s="6"/>
      <c r="D43" s="6"/>
      <c r="E43" s="6"/>
      <c r="F43" s="16">
        <f t="shared" si="3"/>
        <v>0</v>
      </c>
      <c r="G43" s="3">
        <v>7093</v>
      </c>
      <c r="H43" s="16">
        <f>G43-F43</f>
        <v>7093</v>
      </c>
    </row>
    <row r="44" spans="1:8" ht="16.5" thickBot="1">
      <c r="A44" s="4" t="s">
        <v>363</v>
      </c>
      <c r="B44" s="38"/>
      <c r="C44" s="6"/>
      <c r="D44" s="6"/>
      <c r="E44" s="6"/>
      <c r="F44" s="16">
        <f t="shared" si="3"/>
        <v>0</v>
      </c>
      <c r="G44" s="3">
        <v>1611</v>
      </c>
      <c r="H44" s="16">
        <f>G44-F44</f>
        <v>1611</v>
      </c>
    </row>
    <row r="45" spans="1:8" ht="16.5" thickBot="1">
      <c r="A45" s="8" t="s">
        <v>364</v>
      </c>
      <c r="B45" s="21"/>
      <c r="C45" s="10"/>
      <c r="D45" s="10"/>
      <c r="E45" s="10"/>
      <c r="F45" s="16">
        <f t="shared" si="3"/>
        <v>0</v>
      </c>
      <c r="G45" s="16">
        <v>16472</v>
      </c>
      <c r="H45" s="16">
        <f>G45-F45</f>
        <v>16472</v>
      </c>
    </row>
    <row r="46" spans="1:8" ht="31.5">
      <c r="A46" s="8" t="s">
        <v>365</v>
      </c>
      <c r="B46" s="21" t="s">
        <v>32</v>
      </c>
      <c r="C46" s="10" t="s">
        <v>41</v>
      </c>
      <c r="D46" s="10" t="s">
        <v>480</v>
      </c>
      <c r="E46" s="10">
        <v>1627</v>
      </c>
      <c r="F46" s="16">
        <f>E46+E47</f>
        <v>1913</v>
      </c>
      <c r="G46" s="16">
        <v>3571</v>
      </c>
      <c r="H46" s="16">
        <f>G46-F46</f>
        <v>1658</v>
      </c>
    </row>
    <row r="47" spans="1:8" ht="32.25" thickBot="1">
      <c r="A47" s="11"/>
      <c r="B47" s="54" t="s">
        <v>650</v>
      </c>
      <c r="C47" s="26" t="s">
        <v>276</v>
      </c>
      <c r="D47" s="26" t="s">
        <v>3</v>
      </c>
      <c r="E47" s="12">
        <v>286</v>
      </c>
      <c r="F47" s="17"/>
      <c r="G47" s="17"/>
      <c r="H47" s="17"/>
    </row>
    <row r="48" spans="1:8" ht="16.5" thickBot="1">
      <c r="A48" s="4" t="s">
        <v>366</v>
      </c>
      <c r="B48" s="38"/>
      <c r="C48" s="6"/>
      <c r="D48" s="6"/>
      <c r="E48" s="6"/>
      <c r="F48" s="16">
        <f t="shared" si="3"/>
        <v>0</v>
      </c>
      <c r="G48" s="3">
        <v>4400</v>
      </c>
      <c r="H48" s="16">
        <f>G48-F48</f>
        <v>4400</v>
      </c>
    </row>
    <row r="49" spans="1:8" ht="16.5" thickBot="1">
      <c r="A49" s="4" t="s">
        <v>367</v>
      </c>
      <c r="B49" s="38"/>
      <c r="C49" s="6"/>
      <c r="D49" s="6"/>
      <c r="E49" s="6"/>
      <c r="F49" s="16">
        <f t="shared" si="3"/>
        <v>0</v>
      </c>
      <c r="G49" s="3">
        <v>5627</v>
      </c>
      <c r="H49" s="16">
        <f>G49-F49</f>
        <v>5627</v>
      </c>
    </row>
    <row r="50" spans="1:8" ht="32.25" thickBot="1">
      <c r="A50" s="4" t="s">
        <v>368</v>
      </c>
      <c r="B50" s="47" t="s">
        <v>591</v>
      </c>
      <c r="C50" s="48" t="s">
        <v>592</v>
      </c>
      <c r="D50" s="48" t="s">
        <v>492</v>
      </c>
      <c r="E50" s="6">
        <v>1587</v>
      </c>
      <c r="F50" s="16">
        <f t="shared" si="3"/>
        <v>1587</v>
      </c>
      <c r="G50" s="3">
        <v>4694</v>
      </c>
      <c r="H50" s="16">
        <f>G50-F50</f>
        <v>3107</v>
      </c>
    </row>
    <row r="51" spans="1:8" ht="32.25" thickBot="1">
      <c r="A51" s="4" t="s">
        <v>369</v>
      </c>
      <c r="B51" s="47" t="s">
        <v>610</v>
      </c>
      <c r="C51" s="48" t="s">
        <v>315</v>
      </c>
      <c r="D51" s="48" t="s">
        <v>492</v>
      </c>
      <c r="E51" s="6">
        <v>1306</v>
      </c>
      <c r="F51" s="16">
        <f t="shared" si="3"/>
        <v>1306</v>
      </c>
      <c r="G51" s="3">
        <v>4209</v>
      </c>
      <c r="H51" s="16">
        <f>G51-F51</f>
        <v>2903</v>
      </c>
    </row>
    <row r="52" spans="1:8" ht="31.5">
      <c r="A52" s="8" t="s">
        <v>370</v>
      </c>
      <c r="B52" s="21" t="s">
        <v>104</v>
      </c>
      <c r="C52" s="10"/>
      <c r="D52" s="10" t="s">
        <v>478</v>
      </c>
      <c r="E52" s="10">
        <v>504</v>
      </c>
      <c r="F52" s="16">
        <f>E52+E53</f>
        <v>36157</v>
      </c>
      <c r="G52" s="16">
        <v>13112</v>
      </c>
      <c r="H52" s="16">
        <f>G52-F52</f>
        <v>-23045</v>
      </c>
    </row>
    <row r="53" spans="1:8" ht="32.25" thickBot="1">
      <c r="A53" s="11"/>
      <c r="B53" s="54" t="s">
        <v>494</v>
      </c>
      <c r="C53" s="26" t="s">
        <v>11</v>
      </c>
      <c r="D53" s="26" t="s">
        <v>489</v>
      </c>
      <c r="E53" s="12">
        <v>35653</v>
      </c>
      <c r="F53" s="17"/>
      <c r="G53" s="17"/>
      <c r="H53" s="17"/>
    </row>
    <row r="54" spans="1:8" ht="32.25" thickBot="1">
      <c r="A54" s="4" t="s">
        <v>371</v>
      </c>
      <c r="B54" s="47" t="s">
        <v>535</v>
      </c>
      <c r="C54" s="48" t="s">
        <v>536</v>
      </c>
      <c r="D54" s="48" t="s">
        <v>493</v>
      </c>
      <c r="E54" s="6">
        <v>40000</v>
      </c>
      <c r="F54" s="16">
        <f t="shared" si="3"/>
        <v>40000</v>
      </c>
      <c r="G54" s="3">
        <v>13946</v>
      </c>
      <c r="H54" s="16">
        <f aca="true" t="shared" si="5" ref="H54:H60">G54-F54</f>
        <v>-26054</v>
      </c>
    </row>
    <row r="55" spans="1:8" ht="16.5" thickBot="1">
      <c r="A55" s="4" t="s">
        <v>372</v>
      </c>
      <c r="B55" s="38"/>
      <c r="C55" s="6"/>
      <c r="D55" s="6"/>
      <c r="E55" s="6"/>
      <c r="F55" s="16">
        <f t="shared" si="3"/>
        <v>0</v>
      </c>
      <c r="G55" s="3">
        <v>12479</v>
      </c>
      <c r="H55" s="16">
        <f t="shared" si="5"/>
        <v>12479</v>
      </c>
    </row>
    <row r="56" spans="1:8" ht="16.5" thickBot="1">
      <c r="A56" s="4" t="s">
        <v>373</v>
      </c>
      <c r="B56" s="38"/>
      <c r="C56" s="6"/>
      <c r="D56" s="6"/>
      <c r="E56" s="6"/>
      <c r="F56" s="16">
        <f t="shared" si="3"/>
        <v>0</v>
      </c>
      <c r="G56" s="3">
        <v>14667</v>
      </c>
      <c r="H56" s="16">
        <f t="shared" si="5"/>
        <v>14667</v>
      </c>
    </row>
    <row r="57" spans="1:8" ht="16.5" thickBot="1">
      <c r="A57" s="4" t="s">
        <v>374</v>
      </c>
      <c r="B57" s="38"/>
      <c r="C57" s="6"/>
      <c r="D57" s="6"/>
      <c r="E57" s="6"/>
      <c r="F57" s="16">
        <f t="shared" si="3"/>
        <v>0</v>
      </c>
      <c r="G57" s="3">
        <v>12579</v>
      </c>
      <c r="H57" s="16">
        <f t="shared" si="5"/>
        <v>12579</v>
      </c>
    </row>
    <row r="58" spans="1:8" ht="16.5" thickBot="1">
      <c r="A58" s="4" t="s">
        <v>375</v>
      </c>
      <c r="B58" s="38"/>
      <c r="C58" s="6"/>
      <c r="D58" s="6"/>
      <c r="E58" s="6"/>
      <c r="F58" s="16">
        <f t="shared" si="3"/>
        <v>0</v>
      </c>
      <c r="G58" s="3">
        <v>12678</v>
      </c>
      <c r="H58" s="16">
        <f t="shared" si="5"/>
        <v>12678</v>
      </c>
    </row>
    <row r="59" spans="1:8" ht="17.25" customHeight="1" thickBot="1">
      <c r="A59" s="4" t="s">
        <v>376</v>
      </c>
      <c r="B59" s="38"/>
      <c r="C59" s="6"/>
      <c r="D59" s="6"/>
      <c r="E59" s="6"/>
      <c r="F59" s="16">
        <f t="shared" si="3"/>
        <v>0</v>
      </c>
      <c r="G59" s="3">
        <v>12696</v>
      </c>
      <c r="H59" s="16">
        <f t="shared" si="5"/>
        <v>12696</v>
      </c>
    </row>
    <row r="60" spans="1:8" ht="33" customHeight="1">
      <c r="A60" s="8" t="s">
        <v>330</v>
      </c>
      <c r="B60" s="21" t="s">
        <v>77</v>
      </c>
      <c r="C60" s="10" t="s">
        <v>315</v>
      </c>
      <c r="D60" s="10" t="s">
        <v>477</v>
      </c>
      <c r="E60" s="10">
        <v>1156</v>
      </c>
      <c r="F60" s="16">
        <f>E60+E61+E62+E63+E64</f>
        <v>13757.28</v>
      </c>
      <c r="G60" s="16">
        <v>82211</v>
      </c>
      <c r="H60" s="16">
        <f t="shared" si="5"/>
        <v>68453.72</v>
      </c>
    </row>
    <row r="61" spans="1:8" ht="78" customHeight="1">
      <c r="A61" s="13"/>
      <c r="B61" s="22" t="s">
        <v>194</v>
      </c>
      <c r="C61" s="15" t="s">
        <v>199</v>
      </c>
      <c r="D61" s="15" t="s">
        <v>472</v>
      </c>
      <c r="E61" s="15">
        <v>10684.28</v>
      </c>
      <c r="F61" s="18"/>
      <c r="G61" s="18"/>
      <c r="H61" s="18"/>
    </row>
    <row r="62" spans="1:8" ht="33" customHeight="1">
      <c r="A62" s="13"/>
      <c r="B62" s="22" t="s">
        <v>282</v>
      </c>
      <c r="C62" s="15" t="s">
        <v>315</v>
      </c>
      <c r="D62" s="15" t="s">
        <v>486</v>
      </c>
      <c r="E62" s="15">
        <v>1176</v>
      </c>
      <c r="F62" s="18"/>
      <c r="G62" s="18"/>
      <c r="H62" s="18"/>
    </row>
    <row r="63" spans="1:8" ht="16.5" customHeight="1">
      <c r="A63" s="13"/>
      <c r="B63" s="53" t="s">
        <v>589</v>
      </c>
      <c r="C63" s="52" t="s">
        <v>586</v>
      </c>
      <c r="D63" s="52" t="s">
        <v>492</v>
      </c>
      <c r="E63" s="15">
        <v>386</v>
      </c>
      <c r="F63" s="18"/>
      <c r="G63" s="18"/>
      <c r="H63" s="18"/>
    </row>
    <row r="64" spans="1:8" ht="16.5" customHeight="1" thickBot="1">
      <c r="A64" s="11"/>
      <c r="B64" s="54" t="s">
        <v>646</v>
      </c>
      <c r="C64" s="26" t="s">
        <v>315</v>
      </c>
      <c r="D64" s="26" t="s">
        <v>3</v>
      </c>
      <c r="E64" s="12">
        <v>355</v>
      </c>
      <c r="F64" s="17"/>
      <c r="G64" s="17"/>
      <c r="H64" s="17"/>
    </row>
    <row r="65" spans="1:8" ht="31.5">
      <c r="A65" s="8" t="s">
        <v>331</v>
      </c>
      <c r="B65" s="21" t="s">
        <v>153</v>
      </c>
      <c r="C65" s="10" t="s">
        <v>487</v>
      </c>
      <c r="D65" s="10" t="s">
        <v>476</v>
      </c>
      <c r="E65" s="10">
        <v>17866</v>
      </c>
      <c r="F65" s="16">
        <f>E65+E66+E67+E68+E69</f>
        <v>44530.36</v>
      </c>
      <c r="G65" s="16">
        <v>112368</v>
      </c>
      <c r="H65" s="16">
        <f>G65-F65</f>
        <v>67837.64</v>
      </c>
    </row>
    <row r="66" spans="1:8" ht="47.25">
      <c r="A66" s="13"/>
      <c r="B66" s="22" t="s">
        <v>154</v>
      </c>
      <c r="C66" s="15" t="s">
        <v>155</v>
      </c>
      <c r="D66" s="15" t="s">
        <v>474</v>
      </c>
      <c r="E66" s="15">
        <v>1278</v>
      </c>
      <c r="F66" s="18"/>
      <c r="G66" s="18"/>
      <c r="H66" s="18"/>
    </row>
    <row r="67" spans="1:8" ht="78.75">
      <c r="A67" s="13"/>
      <c r="B67" s="22" t="s">
        <v>194</v>
      </c>
      <c r="C67" s="15" t="s">
        <v>200</v>
      </c>
      <c r="D67" s="15" t="s">
        <v>472</v>
      </c>
      <c r="E67" s="15">
        <v>13756.36</v>
      </c>
      <c r="F67" s="18"/>
      <c r="G67" s="18"/>
      <c r="H67" s="18"/>
    </row>
    <row r="68" spans="1:8" ht="31.5">
      <c r="A68" s="13"/>
      <c r="B68" s="22" t="s">
        <v>244</v>
      </c>
      <c r="C68" s="15" t="s">
        <v>245</v>
      </c>
      <c r="D68" s="15" t="s">
        <v>467</v>
      </c>
      <c r="E68" s="15">
        <v>2794</v>
      </c>
      <c r="F68" s="18"/>
      <c r="G68" s="18"/>
      <c r="H68" s="18"/>
    </row>
    <row r="69" spans="1:8" ht="16.5" thickBot="1">
      <c r="A69" s="11"/>
      <c r="B69" s="54" t="s">
        <v>225</v>
      </c>
      <c r="C69" s="26" t="s">
        <v>520</v>
      </c>
      <c r="D69" s="26" t="s">
        <v>489</v>
      </c>
      <c r="E69" s="12">
        <v>8836</v>
      </c>
      <c r="F69" s="17"/>
      <c r="G69" s="17"/>
      <c r="H69" s="17"/>
    </row>
    <row r="70" spans="1:8" ht="16.5" thickBot="1">
      <c r="A70" s="8" t="s">
        <v>333</v>
      </c>
      <c r="B70" s="21"/>
      <c r="C70" s="10"/>
      <c r="D70" s="10"/>
      <c r="E70" s="10"/>
      <c r="F70" s="16">
        <f>E70</f>
        <v>0</v>
      </c>
      <c r="G70" s="16">
        <v>93529</v>
      </c>
      <c r="H70" s="16">
        <f>G70-F70</f>
        <v>93529</v>
      </c>
    </row>
    <row r="71" spans="1:8" ht="48" thickBot="1">
      <c r="A71" s="8" t="s">
        <v>187</v>
      </c>
      <c r="B71" s="21" t="s">
        <v>253</v>
      </c>
      <c r="C71" s="10" t="s">
        <v>254</v>
      </c>
      <c r="D71" s="10" t="s">
        <v>467</v>
      </c>
      <c r="E71" s="10">
        <v>2027</v>
      </c>
      <c r="F71" s="16">
        <f>E71</f>
        <v>2027</v>
      </c>
      <c r="G71" s="16">
        <v>0</v>
      </c>
      <c r="H71" s="16">
        <f>G71-F71</f>
        <v>-2027</v>
      </c>
    </row>
    <row r="72" spans="1:8" ht="31.5">
      <c r="A72" s="8" t="s">
        <v>325</v>
      </c>
      <c r="B72" s="21" t="s">
        <v>63</v>
      </c>
      <c r="C72" s="10" t="s">
        <v>315</v>
      </c>
      <c r="D72" s="10" t="s">
        <v>477</v>
      </c>
      <c r="E72" s="10">
        <v>13532</v>
      </c>
      <c r="F72" s="16">
        <f>E72+E73+E74+E75+E76+E77+E78+E79+E80+E81+E82</f>
        <v>144166.84</v>
      </c>
      <c r="G72" s="16">
        <v>111184</v>
      </c>
      <c r="H72" s="16">
        <f>G72-F72</f>
        <v>-32982.84</v>
      </c>
    </row>
    <row r="73" spans="1:8" ht="63">
      <c r="A73" s="13"/>
      <c r="B73" s="22" t="s">
        <v>113</v>
      </c>
      <c r="C73" s="15" t="s">
        <v>329</v>
      </c>
      <c r="D73" s="15" t="s">
        <v>478</v>
      </c>
      <c r="E73" s="15">
        <v>7567</v>
      </c>
      <c r="F73" s="18"/>
      <c r="G73" s="18"/>
      <c r="H73" s="18"/>
    </row>
    <row r="74" spans="1:8" ht="15.75">
      <c r="A74" s="13"/>
      <c r="B74" s="22" t="s">
        <v>100</v>
      </c>
      <c r="C74" s="15" t="s">
        <v>179</v>
      </c>
      <c r="D74" s="15" t="s">
        <v>472</v>
      </c>
      <c r="E74" s="15">
        <v>54851</v>
      </c>
      <c r="F74" s="18"/>
      <c r="G74" s="18"/>
      <c r="H74" s="18"/>
    </row>
    <row r="75" spans="1:8" ht="78.75">
      <c r="A75" s="13"/>
      <c r="B75" s="22" t="s">
        <v>194</v>
      </c>
      <c r="C75" s="15" t="s">
        <v>201</v>
      </c>
      <c r="D75" s="15" t="s">
        <v>472</v>
      </c>
      <c r="E75" s="15">
        <v>12602.84</v>
      </c>
      <c r="F75" s="18"/>
      <c r="G75" s="18"/>
      <c r="H75" s="18"/>
    </row>
    <row r="76" spans="1:8" ht="31.5">
      <c r="A76" s="13"/>
      <c r="B76" s="22" t="s">
        <v>237</v>
      </c>
      <c r="C76" s="15" t="s">
        <v>238</v>
      </c>
      <c r="D76" s="15" t="s">
        <v>467</v>
      </c>
      <c r="E76" s="15">
        <v>38086</v>
      </c>
      <c r="F76" s="18"/>
      <c r="G76" s="18"/>
      <c r="H76" s="18"/>
    </row>
    <row r="77" spans="1:8" ht="15.75">
      <c r="A77" s="13"/>
      <c r="B77" s="22" t="s">
        <v>225</v>
      </c>
      <c r="C77" s="15" t="s">
        <v>265</v>
      </c>
      <c r="D77" s="15" t="s">
        <v>486</v>
      </c>
      <c r="E77" s="15">
        <v>396</v>
      </c>
      <c r="F77" s="18"/>
      <c r="G77" s="18"/>
      <c r="H77" s="18"/>
    </row>
    <row r="78" spans="1:8" ht="15.75">
      <c r="A78" s="13"/>
      <c r="B78" s="22" t="s">
        <v>303</v>
      </c>
      <c r="C78" s="15" t="s">
        <v>261</v>
      </c>
      <c r="D78" s="15" t="s">
        <v>486</v>
      </c>
      <c r="E78" s="15">
        <v>525</v>
      </c>
      <c r="F78" s="18"/>
      <c r="G78" s="18"/>
      <c r="H78" s="18"/>
    </row>
    <row r="79" spans="1:8" ht="63">
      <c r="A79" s="13"/>
      <c r="B79" s="53" t="s">
        <v>529</v>
      </c>
      <c r="C79" s="52" t="s">
        <v>530</v>
      </c>
      <c r="D79" s="52" t="s">
        <v>489</v>
      </c>
      <c r="E79" s="15">
        <v>1491</v>
      </c>
      <c r="F79" s="18"/>
      <c r="G79" s="18"/>
      <c r="H79" s="18"/>
    </row>
    <row r="80" spans="1:8" ht="47.25">
      <c r="A80" s="13"/>
      <c r="B80" s="53" t="s">
        <v>558</v>
      </c>
      <c r="C80" s="52" t="s">
        <v>315</v>
      </c>
      <c r="D80" s="52" t="s">
        <v>493</v>
      </c>
      <c r="E80" s="15">
        <v>3955</v>
      </c>
      <c r="F80" s="18"/>
      <c r="G80" s="18"/>
      <c r="H80" s="18"/>
    </row>
    <row r="81" spans="1:8" ht="110.25">
      <c r="A81" s="13"/>
      <c r="B81" s="53" t="s">
        <v>602</v>
      </c>
      <c r="C81" s="52" t="s">
        <v>603</v>
      </c>
      <c r="D81" s="52" t="s">
        <v>492</v>
      </c>
      <c r="E81" s="15">
        <v>4977</v>
      </c>
      <c r="F81" s="18"/>
      <c r="G81" s="18"/>
      <c r="H81" s="18"/>
    </row>
    <row r="82" spans="1:8" ht="63.75" thickBot="1">
      <c r="A82" s="11"/>
      <c r="B82" s="54" t="s">
        <v>656</v>
      </c>
      <c r="C82" s="26" t="s">
        <v>657</v>
      </c>
      <c r="D82" s="26" t="s">
        <v>3</v>
      </c>
      <c r="E82" s="12">
        <v>6184</v>
      </c>
      <c r="F82" s="17"/>
      <c r="G82" s="17"/>
      <c r="H82" s="17"/>
    </row>
    <row r="83" spans="1:8" ht="15.75">
      <c r="A83" s="8" t="s">
        <v>334</v>
      </c>
      <c r="B83" s="21" t="s">
        <v>301</v>
      </c>
      <c r="C83" s="10" t="s">
        <v>302</v>
      </c>
      <c r="D83" s="10" t="s">
        <v>486</v>
      </c>
      <c r="E83" s="10">
        <v>1127</v>
      </c>
      <c r="F83" s="16">
        <f>E83+E84+E85+E86+E87+E88</f>
        <v>68721</v>
      </c>
      <c r="G83" s="16">
        <v>202368</v>
      </c>
      <c r="H83" s="16">
        <f>G83-F83</f>
        <v>133647</v>
      </c>
    </row>
    <row r="84" spans="1:8" ht="47.25">
      <c r="A84" s="13"/>
      <c r="B84" s="53" t="s">
        <v>551</v>
      </c>
      <c r="C84" s="52" t="s">
        <v>552</v>
      </c>
      <c r="D84" s="52" t="s">
        <v>493</v>
      </c>
      <c r="E84" s="15">
        <v>64676</v>
      </c>
      <c r="F84" s="18"/>
      <c r="G84" s="18"/>
      <c r="H84" s="18"/>
    </row>
    <row r="85" spans="1:8" ht="47.25">
      <c r="A85" s="13"/>
      <c r="B85" s="53" t="s">
        <v>559</v>
      </c>
      <c r="C85" s="52" t="s">
        <v>20</v>
      </c>
      <c r="D85" s="52" t="s">
        <v>493</v>
      </c>
      <c r="E85" s="15">
        <v>447</v>
      </c>
      <c r="F85" s="18"/>
      <c r="G85" s="18"/>
      <c r="H85" s="18"/>
    </row>
    <row r="86" spans="1:8" ht="15.75">
      <c r="A86" s="13"/>
      <c r="B86" s="53" t="s">
        <v>582</v>
      </c>
      <c r="C86" s="52" t="s">
        <v>20</v>
      </c>
      <c r="D86" s="52" t="s">
        <v>492</v>
      </c>
      <c r="E86" s="15">
        <v>456</v>
      </c>
      <c r="F86" s="18"/>
      <c r="G86" s="18"/>
      <c r="H86" s="18"/>
    </row>
    <row r="87" spans="1:8" ht="31.5">
      <c r="A87" s="13"/>
      <c r="B87" s="53" t="s">
        <v>649</v>
      </c>
      <c r="C87" s="52" t="s">
        <v>20</v>
      </c>
      <c r="D87" s="52" t="s">
        <v>3</v>
      </c>
      <c r="E87" s="15">
        <v>456</v>
      </c>
      <c r="F87" s="18"/>
      <c r="G87" s="18"/>
      <c r="H87" s="18"/>
    </row>
    <row r="88" spans="1:8" ht="48" thickBot="1">
      <c r="A88" s="11"/>
      <c r="B88" s="54" t="s">
        <v>685</v>
      </c>
      <c r="C88" s="26" t="s">
        <v>686</v>
      </c>
      <c r="D88" s="26" t="s">
        <v>3</v>
      </c>
      <c r="E88" s="12">
        <v>1559</v>
      </c>
      <c r="F88" s="17"/>
      <c r="G88" s="17"/>
      <c r="H88" s="17"/>
    </row>
    <row r="89" spans="1:8" ht="47.25">
      <c r="A89" s="8" t="s">
        <v>326</v>
      </c>
      <c r="B89" s="21" t="s">
        <v>46</v>
      </c>
      <c r="C89" s="10" t="s">
        <v>47</v>
      </c>
      <c r="D89" s="10" t="s">
        <v>480</v>
      </c>
      <c r="E89" s="10">
        <v>285</v>
      </c>
      <c r="F89" s="16">
        <f>E89+E90+E91+E92+E93+E94+E95+E96+E97</f>
        <v>108885.87</v>
      </c>
      <c r="G89" s="16">
        <v>158274</v>
      </c>
      <c r="H89" s="16">
        <f>G89-F89</f>
        <v>49388.130000000005</v>
      </c>
    </row>
    <row r="90" spans="1:8" ht="31.5">
      <c r="A90" s="13"/>
      <c r="B90" s="22" t="s">
        <v>64</v>
      </c>
      <c r="C90" s="15" t="s">
        <v>329</v>
      </c>
      <c r="D90" s="15" t="s">
        <v>477</v>
      </c>
      <c r="E90" s="15">
        <v>41515</v>
      </c>
      <c r="F90" s="18"/>
      <c r="G90" s="18"/>
      <c r="H90" s="18"/>
    </row>
    <row r="91" spans="1:8" ht="15.75">
      <c r="A91" s="13"/>
      <c r="B91" s="22" t="s">
        <v>100</v>
      </c>
      <c r="C91" s="15" t="s">
        <v>177</v>
      </c>
      <c r="D91" s="15" t="s">
        <v>478</v>
      </c>
      <c r="E91" s="15">
        <v>37334</v>
      </c>
      <c r="F91" s="18"/>
      <c r="G91" s="18"/>
      <c r="H91" s="18"/>
    </row>
    <row r="92" spans="1:8" ht="31.5">
      <c r="A92" s="13"/>
      <c r="B92" s="22" t="s">
        <v>170</v>
      </c>
      <c r="C92" s="15" t="s">
        <v>169</v>
      </c>
      <c r="D92" s="15" t="s">
        <v>474</v>
      </c>
      <c r="E92" s="15">
        <v>8462</v>
      </c>
      <c r="F92" s="18"/>
      <c r="G92" s="18"/>
      <c r="H92" s="18"/>
    </row>
    <row r="93" spans="1:8" ht="78.75">
      <c r="A93" s="13"/>
      <c r="B93" s="22" t="s">
        <v>194</v>
      </c>
      <c r="C93" s="15" t="s">
        <v>202</v>
      </c>
      <c r="D93" s="15" t="s">
        <v>472</v>
      </c>
      <c r="E93" s="15">
        <v>17497.87</v>
      </c>
      <c r="F93" s="18"/>
      <c r="G93" s="18"/>
      <c r="H93" s="18"/>
    </row>
    <row r="94" spans="1:8" ht="47.25">
      <c r="A94" s="13"/>
      <c r="B94" s="22" t="s">
        <v>242</v>
      </c>
      <c r="C94" s="15" t="s">
        <v>165</v>
      </c>
      <c r="D94" s="15" t="s">
        <v>467</v>
      </c>
      <c r="E94" s="15">
        <v>454</v>
      </c>
      <c r="F94" s="18"/>
      <c r="G94" s="18"/>
      <c r="H94" s="18"/>
    </row>
    <row r="95" spans="1:8" ht="15.75">
      <c r="A95" s="13"/>
      <c r="B95" s="22" t="s">
        <v>225</v>
      </c>
      <c r="C95" s="15" t="s">
        <v>13</v>
      </c>
      <c r="D95" s="15" t="s">
        <v>486</v>
      </c>
      <c r="E95" s="15">
        <v>839</v>
      </c>
      <c r="F95" s="18"/>
      <c r="G95" s="18"/>
      <c r="H95" s="18"/>
    </row>
    <row r="96" spans="1:8" ht="31.5">
      <c r="A96" s="13"/>
      <c r="B96" s="53" t="s">
        <v>553</v>
      </c>
      <c r="C96" s="52" t="s">
        <v>554</v>
      </c>
      <c r="D96" s="52" t="s">
        <v>493</v>
      </c>
      <c r="E96" s="15">
        <v>2103</v>
      </c>
      <c r="F96" s="18"/>
      <c r="G96" s="18"/>
      <c r="H96" s="18"/>
    </row>
    <row r="97" spans="1:8" ht="32.25" thickBot="1">
      <c r="A97" s="11"/>
      <c r="B97" s="54" t="s">
        <v>643</v>
      </c>
      <c r="C97" s="26" t="s">
        <v>28</v>
      </c>
      <c r="D97" s="26" t="s">
        <v>3</v>
      </c>
      <c r="E97" s="12">
        <v>396</v>
      </c>
      <c r="F97" s="17"/>
      <c r="G97" s="17"/>
      <c r="H97" s="17"/>
    </row>
    <row r="98" spans="1:8" ht="31.5">
      <c r="A98" s="8" t="s">
        <v>327</v>
      </c>
      <c r="B98" s="21" t="s">
        <v>62</v>
      </c>
      <c r="C98" s="10" t="s">
        <v>315</v>
      </c>
      <c r="D98" s="10" t="s">
        <v>477</v>
      </c>
      <c r="E98" s="10">
        <v>28830</v>
      </c>
      <c r="F98" s="16">
        <f>E98+E101+E99+E100+E102+E103+E104</f>
        <v>48777.26</v>
      </c>
      <c r="G98" s="16">
        <v>116826</v>
      </c>
      <c r="H98" s="16">
        <f>G98-F98</f>
        <v>68048.73999999999</v>
      </c>
    </row>
    <row r="99" spans="1:8" ht="31.5">
      <c r="A99" s="13"/>
      <c r="B99" s="22" t="s">
        <v>90</v>
      </c>
      <c r="C99" s="15" t="s">
        <v>315</v>
      </c>
      <c r="D99" s="15" t="s">
        <v>476</v>
      </c>
      <c r="E99" s="15">
        <v>118</v>
      </c>
      <c r="F99" s="18"/>
      <c r="G99" s="18"/>
      <c r="H99" s="18"/>
    </row>
    <row r="100" spans="1:8" ht="15.75">
      <c r="A100" s="13"/>
      <c r="B100" s="22" t="s">
        <v>100</v>
      </c>
      <c r="C100" s="15" t="s">
        <v>178</v>
      </c>
      <c r="D100" s="15" t="s">
        <v>478</v>
      </c>
      <c r="E100" s="15">
        <v>1653</v>
      </c>
      <c r="F100" s="18"/>
      <c r="G100" s="18"/>
      <c r="H100" s="18"/>
    </row>
    <row r="101" spans="1:8" ht="78.75">
      <c r="A101" s="13"/>
      <c r="B101" s="22" t="s">
        <v>194</v>
      </c>
      <c r="C101" s="15" t="s">
        <v>203</v>
      </c>
      <c r="D101" s="15" t="s">
        <v>472</v>
      </c>
      <c r="E101" s="15">
        <v>12533.26</v>
      </c>
      <c r="F101" s="18"/>
      <c r="G101" s="18"/>
      <c r="H101" s="18"/>
    </row>
    <row r="102" spans="1:8" ht="15.75">
      <c r="A102" s="13"/>
      <c r="B102" s="22" t="s">
        <v>225</v>
      </c>
      <c r="C102" s="15" t="s">
        <v>267</v>
      </c>
      <c r="D102" s="15" t="s">
        <v>486</v>
      </c>
      <c r="E102" s="15">
        <v>3062</v>
      </c>
      <c r="F102" s="18"/>
      <c r="G102" s="18"/>
      <c r="H102" s="18"/>
    </row>
    <row r="103" spans="1:8" ht="15.75">
      <c r="A103" s="13"/>
      <c r="B103" s="22" t="s">
        <v>284</v>
      </c>
      <c r="C103" s="15" t="s">
        <v>0</v>
      </c>
      <c r="D103" s="15" t="s">
        <v>486</v>
      </c>
      <c r="E103" s="15">
        <v>797</v>
      </c>
      <c r="F103" s="18"/>
      <c r="G103" s="18"/>
      <c r="H103" s="18"/>
    </row>
    <row r="104" spans="1:8" ht="32.25" thickBot="1">
      <c r="A104" s="11"/>
      <c r="B104" s="54" t="s">
        <v>580</v>
      </c>
      <c r="C104" s="26" t="s">
        <v>581</v>
      </c>
      <c r="D104" s="26" t="s">
        <v>492</v>
      </c>
      <c r="E104" s="12">
        <v>1784</v>
      </c>
      <c r="F104" s="17"/>
      <c r="G104" s="17"/>
      <c r="H104" s="17"/>
    </row>
    <row r="105" spans="1:8" ht="78.75">
      <c r="A105" s="8" t="s">
        <v>186</v>
      </c>
      <c r="B105" s="21" t="s">
        <v>194</v>
      </c>
      <c r="C105" s="10" t="s">
        <v>204</v>
      </c>
      <c r="D105" s="10" t="s">
        <v>472</v>
      </c>
      <c r="E105" s="10">
        <v>2467.33</v>
      </c>
      <c r="F105" s="16">
        <f>E105+E106</f>
        <v>4010.33</v>
      </c>
      <c r="G105" s="16">
        <v>0</v>
      </c>
      <c r="H105" s="16">
        <f>G105-F105</f>
        <v>-4010.33</v>
      </c>
    </row>
    <row r="106" spans="1:8" ht="16.5" thickBot="1">
      <c r="A106" s="11"/>
      <c r="B106" s="19" t="s">
        <v>225</v>
      </c>
      <c r="C106" s="12" t="s">
        <v>264</v>
      </c>
      <c r="D106" s="12" t="s">
        <v>486</v>
      </c>
      <c r="E106" s="12">
        <v>1543</v>
      </c>
      <c r="F106" s="17"/>
      <c r="G106" s="17"/>
      <c r="H106" s="17"/>
    </row>
    <row r="107" spans="1:8" ht="15.75">
      <c r="A107" s="8" t="s">
        <v>328</v>
      </c>
      <c r="B107" s="21" t="s">
        <v>225</v>
      </c>
      <c r="C107" s="46" t="s">
        <v>616</v>
      </c>
      <c r="D107" s="46" t="s">
        <v>486</v>
      </c>
      <c r="E107" s="10">
        <v>3580</v>
      </c>
      <c r="F107" s="16">
        <f>E107+E108</f>
        <v>10347</v>
      </c>
      <c r="G107" s="16">
        <v>116268</v>
      </c>
      <c r="H107" s="16">
        <f>G107-F107</f>
        <v>105921</v>
      </c>
    </row>
    <row r="108" spans="1:8" ht="32.25" thickBot="1">
      <c r="A108" s="11"/>
      <c r="B108" s="54" t="s">
        <v>619</v>
      </c>
      <c r="C108" s="26" t="s">
        <v>620</v>
      </c>
      <c r="D108" s="26" t="s">
        <v>3</v>
      </c>
      <c r="E108" s="12">
        <v>6767</v>
      </c>
      <c r="F108" s="17"/>
      <c r="G108" s="17"/>
      <c r="H108" s="17"/>
    </row>
    <row r="109" spans="1:8" ht="48" thickBot="1">
      <c r="A109" s="4" t="s">
        <v>335</v>
      </c>
      <c r="B109" s="47" t="s">
        <v>514</v>
      </c>
      <c r="C109" s="48" t="s">
        <v>515</v>
      </c>
      <c r="D109" s="48" t="s">
        <v>489</v>
      </c>
      <c r="E109" s="6">
        <v>45803</v>
      </c>
      <c r="F109" s="16">
        <f>E109</f>
        <v>45803</v>
      </c>
      <c r="G109" s="3">
        <v>17719</v>
      </c>
      <c r="H109" s="16">
        <f>G109-F109</f>
        <v>-28084</v>
      </c>
    </row>
    <row r="110" spans="1:8" ht="15.75">
      <c r="A110" s="8" t="s">
        <v>337</v>
      </c>
      <c r="B110" s="45" t="s">
        <v>67</v>
      </c>
      <c r="C110" s="46" t="s">
        <v>315</v>
      </c>
      <c r="D110" s="46" t="s">
        <v>489</v>
      </c>
      <c r="E110" s="10">
        <v>1677</v>
      </c>
      <c r="F110" s="16">
        <f>E110+E111</f>
        <v>25966</v>
      </c>
      <c r="G110" s="16">
        <v>37569</v>
      </c>
      <c r="H110" s="16">
        <f>G110-F110</f>
        <v>11603</v>
      </c>
    </row>
    <row r="111" spans="1:8" ht="32.25" thickBot="1">
      <c r="A111" s="11"/>
      <c r="B111" s="54" t="s">
        <v>469</v>
      </c>
      <c r="C111" s="26" t="s">
        <v>678</v>
      </c>
      <c r="D111" s="26" t="s">
        <v>3</v>
      </c>
      <c r="E111" s="12">
        <v>24289</v>
      </c>
      <c r="F111" s="17"/>
      <c r="G111" s="17"/>
      <c r="H111" s="17"/>
    </row>
    <row r="112" spans="1:8" ht="16.5" thickBot="1">
      <c r="A112" s="4" t="s">
        <v>338</v>
      </c>
      <c r="B112" s="38"/>
      <c r="C112" s="6"/>
      <c r="D112" s="6"/>
      <c r="E112" s="6"/>
      <c r="F112" s="16">
        <f>E112</f>
        <v>0</v>
      </c>
      <c r="G112" s="3">
        <v>32704</v>
      </c>
      <c r="H112" s="16">
        <f>G112-F112</f>
        <v>32704</v>
      </c>
    </row>
    <row r="113" spans="1:8" ht="31.5">
      <c r="A113" s="8" t="s">
        <v>339</v>
      </c>
      <c r="B113" s="21" t="s">
        <v>42</v>
      </c>
      <c r="C113" s="10" t="s">
        <v>43</v>
      </c>
      <c r="D113" s="10" t="s">
        <v>480</v>
      </c>
      <c r="E113" s="10">
        <v>824</v>
      </c>
      <c r="F113" s="16">
        <f>E113+E114+E115</f>
        <v>5942</v>
      </c>
      <c r="G113" s="16">
        <v>41725</v>
      </c>
      <c r="H113" s="16">
        <f>G113-F113</f>
        <v>35783</v>
      </c>
    </row>
    <row r="114" spans="1:8" ht="31.5">
      <c r="A114" s="13"/>
      <c r="B114" s="22" t="s">
        <v>103</v>
      </c>
      <c r="C114" s="15"/>
      <c r="D114" s="15" t="s">
        <v>478</v>
      </c>
      <c r="E114" s="15">
        <v>1024</v>
      </c>
      <c r="F114" s="18"/>
      <c r="G114" s="18"/>
      <c r="H114" s="18"/>
    </row>
    <row r="115" spans="1:8" ht="32.25" thickBot="1">
      <c r="A115" s="11"/>
      <c r="B115" s="54" t="s">
        <v>577</v>
      </c>
      <c r="C115" s="26" t="s">
        <v>315</v>
      </c>
      <c r="D115" s="26" t="s">
        <v>492</v>
      </c>
      <c r="E115" s="12">
        <v>4094</v>
      </c>
      <c r="F115" s="17"/>
      <c r="G115" s="17"/>
      <c r="H115" s="17"/>
    </row>
    <row r="116" spans="1:8" ht="15.75">
      <c r="A116" s="8" t="s">
        <v>340</v>
      </c>
      <c r="B116" s="21" t="s">
        <v>491</v>
      </c>
      <c r="C116" s="10" t="s">
        <v>239</v>
      </c>
      <c r="D116" s="10" t="s">
        <v>467</v>
      </c>
      <c r="E116" s="10">
        <v>788</v>
      </c>
      <c r="F116" s="16">
        <f>E116+E117+E118</f>
        <v>73133</v>
      </c>
      <c r="G116" s="16">
        <v>6572</v>
      </c>
      <c r="H116" s="16">
        <f>G116-F116</f>
        <v>-66561</v>
      </c>
    </row>
    <row r="117" spans="1:8" ht="47.25">
      <c r="A117" s="13"/>
      <c r="B117" s="53" t="s">
        <v>668</v>
      </c>
      <c r="C117" s="52" t="s">
        <v>669</v>
      </c>
      <c r="D117" s="52" t="s">
        <v>3</v>
      </c>
      <c r="E117" s="15">
        <v>572</v>
      </c>
      <c r="F117" s="18"/>
      <c r="G117" s="18"/>
      <c r="H117" s="18"/>
    </row>
    <row r="118" spans="1:8" ht="48" thickBot="1">
      <c r="A118" s="11"/>
      <c r="B118" s="54" t="s">
        <v>683</v>
      </c>
      <c r="C118" s="26" t="s">
        <v>684</v>
      </c>
      <c r="D118" s="26" t="s">
        <v>3</v>
      </c>
      <c r="E118" s="12">
        <v>71773</v>
      </c>
      <c r="F118" s="17"/>
      <c r="G118" s="17"/>
      <c r="H118" s="17"/>
    </row>
    <row r="119" spans="1:8" ht="31.5">
      <c r="A119" s="8" t="s">
        <v>342</v>
      </c>
      <c r="B119" s="21" t="s">
        <v>125</v>
      </c>
      <c r="C119" s="10" t="s">
        <v>126</v>
      </c>
      <c r="D119" s="10" t="s">
        <v>478</v>
      </c>
      <c r="E119" s="10">
        <v>420</v>
      </c>
      <c r="F119" s="16">
        <f>E119+E120+E121</f>
        <v>1678</v>
      </c>
      <c r="G119" s="16">
        <v>7877</v>
      </c>
      <c r="H119" s="16">
        <f>G119-F119</f>
        <v>6199</v>
      </c>
    </row>
    <row r="120" spans="1:8" ht="31.5">
      <c r="A120" s="13"/>
      <c r="B120" s="22" t="s">
        <v>249</v>
      </c>
      <c r="C120" s="15" t="s">
        <v>250</v>
      </c>
      <c r="D120" s="15" t="s">
        <v>467</v>
      </c>
      <c r="E120" s="15">
        <v>643</v>
      </c>
      <c r="F120" s="18"/>
      <c r="G120" s="18"/>
      <c r="H120" s="18"/>
    </row>
    <row r="121" spans="1:8" ht="32.25" thickBot="1">
      <c r="A121" s="11"/>
      <c r="B121" s="54" t="s">
        <v>495</v>
      </c>
      <c r="C121" s="26" t="s">
        <v>336</v>
      </c>
      <c r="D121" s="26" t="s">
        <v>489</v>
      </c>
      <c r="E121" s="12">
        <v>615</v>
      </c>
      <c r="F121" s="17"/>
      <c r="G121" s="17"/>
      <c r="H121" s="17"/>
    </row>
    <row r="122" spans="1:8" ht="31.5">
      <c r="A122" s="8" t="s">
        <v>341</v>
      </c>
      <c r="B122" s="21" t="s">
        <v>45</v>
      </c>
      <c r="C122" s="10" t="s">
        <v>33</v>
      </c>
      <c r="D122" s="10" t="s">
        <v>480</v>
      </c>
      <c r="E122" s="10">
        <v>263</v>
      </c>
      <c r="F122" s="16">
        <f>E122+E123+E124</f>
        <v>13164</v>
      </c>
      <c r="G122" s="16">
        <v>49017</v>
      </c>
      <c r="H122" s="16">
        <f>G122-F122</f>
        <v>35853</v>
      </c>
    </row>
    <row r="123" spans="1:8" ht="31.5">
      <c r="A123" s="13"/>
      <c r="B123" s="22" t="s">
        <v>305</v>
      </c>
      <c r="C123" s="15" t="s">
        <v>245</v>
      </c>
      <c r="D123" s="15" t="s">
        <v>486</v>
      </c>
      <c r="E123" s="15">
        <v>2862</v>
      </c>
      <c r="F123" s="18"/>
      <c r="G123" s="18"/>
      <c r="H123" s="18"/>
    </row>
    <row r="124" spans="1:8" ht="48" thickBot="1">
      <c r="A124" s="11"/>
      <c r="B124" s="54" t="s">
        <v>556</v>
      </c>
      <c r="C124" s="26" t="s">
        <v>557</v>
      </c>
      <c r="D124" s="26" t="s">
        <v>493</v>
      </c>
      <c r="E124" s="12">
        <v>10039</v>
      </c>
      <c r="F124" s="17"/>
      <c r="G124" s="17"/>
      <c r="H124" s="17"/>
    </row>
    <row r="125" spans="1:8" ht="48.75" customHeight="1">
      <c r="A125" s="8" t="s">
        <v>377</v>
      </c>
      <c r="B125" s="21" t="s">
        <v>183</v>
      </c>
      <c r="C125" s="10" t="s">
        <v>315</v>
      </c>
      <c r="D125" s="10" t="s">
        <v>472</v>
      </c>
      <c r="E125" s="10">
        <v>6200</v>
      </c>
      <c r="F125" s="16">
        <f>E125+E126</f>
        <v>20239</v>
      </c>
      <c r="G125" s="16">
        <v>32345</v>
      </c>
      <c r="H125" s="16">
        <f>G125-F125</f>
        <v>12106</v>
      </c>
    </row>
    <row r="126" spans="1:8" ht="16.5" customHeight="1" thickBot="1">
      <c r="A126" s="11"/>
      <c r="B126" s="54" t="s">
        <v>618</v>
      </c>
      <c r="C126" s="26" t="s">
        <v>16</v>
      </c>
      <c r="D126" s="26" t="s">
        <v>489</v>
      </c>
      <c r="E126" s="12">
        <v>14039</v>
      </c>
      <c r="F126" s="17"/>
      <c r="G126" s="17"/>
      <c r="H126" s="17"/>
    </row>
    <row r="127" spans="1:8" ht="16.5" thickBot="1">
      <c r="A127" s="4" t="s">
        <v>378</v>
      </c>
      <c r="B127" s="38"/>
      <c r="C127" s="6"/>
      <c r="D127" s="6"/>
      <c r="E127" s="6"/>
      <c r="F127" s="16">
        <f>E127</f>
        <v>0</v>
      </c>
      <c r="G127" s="33">
        <f>4069/12*10</f>
        <v>3390.833333333333</v>
      </c>
      <c r="H127" s="34">
        <f>G127-F127</f>
        <v>3390.833333333333</v>
      </c>
    </row>
    <row r="128" spans="1:8" ht="16.5" thickBot="1">
      <c r="A128" s="4" t="s">
        <v>379</v>
      </c>
      <c r="B128" s="38"/>
      <c r="C128" s="6"/>
      <c r="D128" s="6"/>
      <c r="E128" s="6"/>
      <c r="F128" s="16">
        <f>E128</f>
        <v>0</v>
      </c>
      <c r="G128" s="3">
        <v>4582</v>
      </c>
      <c r="H128" s="16">
        <f>G128-F128</f>
        <v>4582</v>
      </c>
    </row>
    <row r="129" spans="1:8" ht="32.25" thickBot="1">
      <c r="A129" s="8" t="s">
        <v>380</v>
      </c>
      <c r="B129" s="21" t="s">
        <v>102</v>
      </c>
      <c r="C129" s="10" t="s">
        <v>122</v>
      </c>
      <c r="D129" s="10" t="s">
        <v>478</v>
      </c>
      <c r="E129" s="10">
        <v>12288</v>
      </c>
      <c r="F129" s="16">
        <f>E129</f>
        <v>12288</v>
      </c>
      <c r="G129" s="16">
        <v>29308</v>
      </c>
      <c r="H129" s="16">
        <f>G129-F129</f>
        <v>17020</v>
      </c>
    </row>
    <row r="130" spans="1:8" ht="31.5">
      <c r="A130" s="8" t="s">
        <v>381</v>
      </c>
      <c r="B130" s="21" t="s">
        <v>262</v>
      </c>
      <c r="C130" s="10" t="s">
        <v>263</v>
      </c>
      <c r="D130" s="10" t="s">
        <v>486</v>
      </c>
      <c r="E130" s="10">
        <v>4414</v>
      </c>
      <c r="F130" s="16">
        <f>E130+E131+E132</f>
        <v>28657</v>
      </c>
      <c r="G130" s="16">
        <v>53813</v>
      </c>
      <c r="H130" s="16">
        <f>G130-F130</f>
        <v>25156</v>
      </c>
    </row>
    <row r="131" spans="1:8" ht="63">
      <c r="A131" s="13"/>
      <c r="B131" s="53" t="s">
        <v>549</v>
      </c>
      <c r="C131" s="52" t="s">
        <v>550</v>
      </c>
      <c r="D131" s="52" t="s">
        <v>493</v>
      </c>
      <c r="E131" s="15">
        <v>23397</v>
      </c>
      <c r="F131" s="18"/>
      <c r="G131" s="18"/>
      <c r="H131" s="18"/>
    </row>
    <row r="132" spans="1:8" ht="32.25" thickBot="1">
      <c r="A132" s="11"/>
      <c r="B132" s="54" t="s">
        <v>560</v>
      </c>
      <c r="C132" s="26" t="s">
        <v>40</v>
      </c>
      <c r="D132" s="26" t="s">
        <v>493</v>
      </c>
      <c r="E132" s="12">
        <v>846</v>
      </c>
      <c r="F132" s="17"/>
      <c r="G132" s="17"/>
      <c r="H132" s="17"/>
    </row>
    <row r="133" spans="1:8" ht="16.5" thickBot="1">
      <c r="A133" s="4" t="s">
        <v>382</v>
      </c>
      <c r="B133" s="43"/>
      <c r="C133" s="6"/>
      <c r="D133" s="6"/>
      <c r="E133" s="6"/>
      <c r="F133" s="16">
        <f>E133</f>
        <v>0</v>
      </c>
      <c r="G133" s="3">
        <v>28776</v>
      </c>
      <c r="H133" s="16">
        <f>G133-F133</f>
        <v>28776</v>
      </c>
    </row>
    <row r="134" spans="1:8" ht="31.5">
      <c r="A134" s="8" t="s">
        <v>383</v>
      </c>
      <c r="B134" s="21" t="s">
        <v>36</v>
      </c>
      <c r="C134" s="10" t="s">
        <v>48</v>
      </c>
      <c r="D134" s="10" t="s">
        <v>480</v>
      </c>
      <c r="E134" s="10">
        <v>327</v>
      </c>
      <c r="F134" s="16">
        <f>E134+E135+E136+E137+E137+E138+E139+E140</f>
        <v>108048.8</v>
      </c>
      <c r="G134" s="16">
        <v>44218</v>
      </c>
      <c r="H134" s="16">
        <f>G134-F134</f>
        <v>-63830.8</v>
      </c>
    </row>
    <row r="135" spans="1:8" ht="31.5">
      <c r="A135" s="13"/>
      <c r="B135" s="22" t="s">
        <v>106</v>
      </c>
      <c r="C135" s="15" t="s">
        <v>315</v>
      </c>
      <c r="D135" s="15" t="s">
        <v>478</v>
      </c>
      <c r="E135" s="15">
        <v>40963</v>
      </c>
      <c r="F135" s="18"/>
      <c r="G135" s="18"/>
      <c r="H135" s="18"/>
    </row>
    <row r="136" spans="1:8" ht="31.5">
      <c r="A136" s="13"/>
      <c r="B136" s="22" t="s">
        <v>167</v>
      </c>
      <c r="C136" s="15" t="s">
        <v>488</v>
      </c>
      <c r="D136" s="15" t="s">
        <v>474</v>
      </c>
      <c r="E136" s="15">
        <v>4805</v>
      </c>
      <c r="F136" s="18"/>
      <c r="G136" s="18"/>
      <c r="H136" s="18"/>
    </row>
    <row r="137" spans="1:8" ht="63">
      <c r="A137" s="13"/>
      <c r="B137" s="22" t="s">
        <v>180</v>
      </c>
      <c r="C137" s="15" t="s">
        <v>181</v>
      </c>
      <c r="D137" s="15" t="s">
        <v>472</v>
      </c>
      <c r="E137" s="15">
        <v>11315.9</v>
      </c>
      <c r="F137" s="18"/>
      <c r="G137" s="18"/>
      <c r="H137" s="18"/>
    </row>
    <row r="138" spans="1:8" ht="31.5">
      <c r="A138" s="13"/>
      <c r="B138" s="22" t="s">
        <v>215</v>
      </c>
      <c r="C138" s="15" t="s">
        <v>212</v>
      </c>
      <c r="D138" s="15" t="s">
        <v>467</v>
      </c>
      <c r="E138" s="15">
        <v>38216</v>
      </c>
      <c r="F138" s="18"/>
      <c r="G138" s="18"/>
      <c r="H138" s="18"/>
    </row>
    <row r="139" spans="1:8" ht="15.75">
      <c r="A139" s="13"/>
      <c r="B139" s="22" t="s">
        <v>240</v>
      </c>
      <c r="C139" s="15" t="s">
        <v>241</v>
      </c>
      <c r="D139" s="15" t="s">
        <v>467</v>
      </c>
      <c r="E139" s="15">
        <v>709</v>
      </c>
      <c r="F139" s="18"/>
      <c r="G139" s="18"/>
      <c r="H139" s="18"/>
    </row>
    <row r="140" spans="1:8" ht="32.25" thickBot="1">
      <c r="A140" s="11"/>
      <c r="B140" s="54" t="s">
        <v>674</v>
      </c>
      <c r="C140" s="26" t="s">
        <v>675</v>
      </c>
      <c r="D140" s="26" t="s">
        <v>3</v>
      </c>
      <c r="E140" s="12">
        <v>397</v>
      </c>
      <c r="F140" s="17"/>
      <c r="G140" s="17"/>
      <c r="H140" s="17"/>
    </row>
    <row r="141" spans="1:8" ht="32.25" thickBot="1">
      <c r="A141" s="8" t="s">
        <v>384</v>
      </c>
      <c r="B141" s="39" t="s">
        <v>214</v>
      </c>
      <c r="C141" s="10" t="s">
        <v>213</v>
      </c>
      <c r="D141" s="10" t="s">
        <v>467</v>
      </c>
      <c r="E141" s="10">
        <v>24631</v>
      </c>
      <c r="F141" s="16">
        <f>E141</f>
        <v>24631</v>
      </c>
      <c r="G141" s="16">
        <v>14938</v>
      </c>
      <c r="H141" s="16">
        <f>G141-F141</f>
        <v>-9693</v>
      </c>
    </row>
    <row r="142" spans="1:8" ht="47.25">
      <c r="A142" s="8" t="s">
        <v>385</v>
      </c>
      <c r="B142" s="21" t="s">
        <v>107</v>
      </c>
      <c r="C142" s="10" t="s">
        <v>315</v>
      </c>
      <c r="D142" s="10" t="s">
        <v>478</v>
      </c>
      <c r="E142" s="10">
        <v>51259</v>
      </c>
      <c r="F142" s="16">
        <f>E142+E143+E144+E145+E146</f>
        <v>93898.1</v>
      </c>
      <c r="G142" s="16">
        <v>34425</v>
      </c>
      <c r="H142" s="16">
        <f>G142-F142</f>
        <v>-59473.100000000006</v>
      </c>
    </row>
    <row r="143" spans="1:8" ht="15.75">
      <c r="A143" s="13"/>
      <c r="B143" s="22" t="s">
        <v>144</v>
      </c>
      <c r="C143" s="15" t="s">
        <v>146</v>
      </c>
      <c r="D143" s="15" t="s">
        <v>474</v>
      </c>
      <c r="E143" s="15">
        <v>22734</v>
      </c>
      <c r="F143" s="18"/>
      <c r="G143" s="18"/>
      <c r="H143" s="18"/>
    </row>
    <row r="144" spans="1:8" ht="63">
      <c r="A144" s="13"/>
      <c r="B144" s="22" t="s">
        <v>180</v>
      </c>
      <c r="C144" s="15" t="s">
        <v>182</v>
      </c>
      <c r="D144" s="15" t="s">
        <v>472</v>
      </c>
      <c r="E144" s="15">
        <v>13084.1</v>
      </c>
      <c r="F144" s="18"/>
      <c r="G144" s="18"/>
      <c r="H144" s="18"/>
    </row>
    <row r="145" spans="1:8" ht="15.75">
      <c r="A145" s="13"/>
      <c r="B145" s="22" t="s">
        <v>260</v>
      </c>
      <c r="C145" s="15" t="s">
        <v>261</v>
      </c>
      <c r="D145" s="15" t="s">
        <v>486</v>
      </c>
      <c r="E145" s="15">
        <v>525</v>
      </c>
      <c r="F145" s="18"/>
      <c r="G145" s="18"/>
      <c r="H145" s="18"/>
    </row>
    <row r="146" spans="1:8" ht="48" thickBot="1">
      <c r="A146" s="11"/>
      <c r="B146" s="54" t="s">
        <v>647</v>
      </c>
      <c r="C146" s="26" t="s">
        <v>648</v>
      </c>
      <c r="D146" s="26" t="s">
        <v>3</v>
      </c>
      <c r="E146" s="12">
        <v>6296</v>
      </c>
      <c r="F146" s="17"/>
      <c r="G146" s="17"/>
      <c r="H146" s="17"/>
    </row>
    <row r="147" spans="1:8" ht="95.25" thickBot="1">
      <c r="A147" s="4" t="s">
        <v>386</v>
      </c>
      <c r="B147" s="43" t="s">
        <v>546</v>
      </c>
      <c r="C147" s="44" t="s">
        <v>547</v>
      </c>
      <c r="D147" s="44" t="s">
        <v>493</v>
      </c>
      <c r="E147" s="10">
        <v>102353</v>
      </c>
      <c r="F147" s="3">
        <f>E147</f>
        <v>102353</v>
      </c>
      <c r="G147" s="3">
        <v>29542</v>
      </c>
      <c r="H147" s="16">
        <f aca="true" t="shared" si="6" ref="H147:H164">G147-F147</f>
        <v>-72811</v>
      </c>
    </row>
    <row r="148" spans="1:8" ht="16.5" thickBot="1">
      <c r="A148" s="4" t="s">
        <v>387</v>
      </c>
      <c r="B148" s="38"/>
      <c r="C148" s="6"/>
      <c r="D148" s="6"/>
      <c r="E148" s="6"/>
      <c r="F148" s="3">
        <f>E148</f>
        <v>0</v>
      </c>
      <c r="G148" s="3">
        <v>0</v>
      </c>
      <c r="H148" s="16">
        <f t="shared" si="6"/>
        <v>0</v>
      </c>
    </row>
    <row r="149" spans="1:8" ht="16.5" thickBot="1">
      <c r="A149" s="4" t="s">
        <v>388</v>
      </c>
      <c r="B149" s="38"/>
      <c r="C149" s="6"/>
      <c r="D149" s="6"/>
      <c r="E149" s="6"/>
      <c r="F149" s="3">
        <f>E149</f>
        <v>0</v>
      </c>
      <c r="G149" s="3">
        <v>4879</v>
      </c>
      <c r="H149" s="16">
        <f t="shared" si="6"/>
        <v>4879</v>
      </c>
    </row>
    <row r="150" spans="1:8" ht="31.5">
      <c r="A150" s="8" t="s">
        <v>389</v>
      </c>
      <c r="B150" s="21" t="s">
        <v>174</v>
      </c>
      <c r="C150" s="10" t="s">
        <v>175</v>
      </c>
      <c r="D150" s="10" t="s">
        <v>474</v>
      </c>
      <c r="E150" s="10">
        <v>8293</v>
      </c>
      <c r="F150" s="16">
        <f>E150+E151</f>
        <v>72921</v>
      </c>
      <c r="G150" s="16">
        <v>13837</v>
      </c>
      <c r="H150" s="16">
        <f t="shared" si="6"/>
        <v>-59084</v>
      </c>
    </row>
    <row r="151" spans="1:8" ht="63.75" thickBot="1">
      <c r="A151" s="11"/>
      <c r="B151" s="19" t="s">
        <v>216</v>
      </c>
      <c r="C151" s="12" t="s">
        <v>217</v>
      </c>
      <c r="D151" s="12" t="s">
        <v>467</v>
      </c>
      <c r="E151" s="12">
        <v>64628</v>
      </c>
      <c r="F151" s="17"/>
      <c r="G151" s="17"/>
      <c r="H151" s="17"/>
    </row>
    <row r="152" spans="1:8" ht="63">
      <c r="A152" s="8" t="s">
        <v>390</v>
      </c>
      <c r="B152" s="21" t="s">
        <v>218</v>
      </c>
      <c r="C152" s="10" t="s">
        <v>219</v>
      </c>
      <c r="D152" s="10" t="s">
        <v>467</v>
      </c>
      <c r="E152" s="10">
        <v>44586</v>
      </c>
      <c r="F152" s="16">
        <f>E152+E153+E154</f>
        <v>46243</v>
      </c>
      <c r="G152" s="16">
        <v>8333</v>
      </c>
      <c r="H152" s="16">
        <f t="shared" si="6"/>
        <v>-37910</v>
      </c>
    </row>
    <row r="153" spans="1:8" ht="31.5">
      <c r="A153" s="13"/>
      <c r="B153" s="53" t="s">
        <v>607</v>
      </c>
      <c r="C153" s="52" t="s">
        <v>315</v>
      </c>
      <c r="D153" s="52" t="s">
        <v>492</v>
      </c>
      <c r="E153" s="15">
        <v>1371</v>
      </c>
      <c r="F153" s="18"/>
      <c r="G153" s="18"/>
      <c r="H153" s="18"/>
    </row>
    <row r="154" spans="1:8" ht="48" thickBot="1">
      <c r="A154" s="11"/>
      <c r="B154" s="54" t="s">
        <v>651</v>
      </c>
      <c r="C154" s="26" t="s">
        <v>276</v>
      </c>
      <c r="D154" s="26" t="s">
        <v>3</v>
      </c>
      <c r="E154" s="12">
        <v>286</v>
      </c>
      <c r="F154" s="17"/>
      <c r="G154" s="17"/>
      <c r="H154" s="17"/>
    </row>
    <row r="155" spans="1:8" ht="16.5" thickBot="1">
      <c r="A155" s="4" t="s">
        <v>391</v>
      </c>
      <c r="B155" s="38"/>
      <c r="C155" s="6"/>
      <c r="D155" s="6"/>
      <c r="E155" s="6"/>
      <c r="F155" s="3">
        <f>E155</f>
        <v>0</v>
      </c>
      <c r="G155" s="3">
        <v>13811</v>
      </c>
      <c r="H155" s="16">
        <f t="shared" si="6"/>
        <v>13811</v>
      </c>
    </row>
    <row r="156" spans="1:8" ht="15.75">
      <c r="A156" s="8" t="s">
        <v>392</v>
      </c>
      <c r="B156" s="21" t="s">
        <v>79</v>
      </c>
      <c r="C156" s="10" t="s">
        <v>80</v>
      </c>
      <c r="D156" s="10" t="s">
        <v>477</v>
      </c>
      <c r="E156" s="10">
        <v>1358</v>
      </c>
      <c r="F156" s="16">
        <f>E156+E157</f>
        <v>9434</v>
      </c>
      <c r="G156" s="16">
        <v>34577</v>
      </c>
      <c r="H156" s="16">
        <f t="shared" si="6"/>
        <v>25143</v>
      </c>
    </row>
    <row r="157" spans="1:8" ht="16.5" thickBot="1">
      <c r="A157" s="11"/>
      <c r="B157" s="19" t="s">
        <v>142</v>
      </c>
      <c r="C157" s="12" t="s">
        <v>220</v>
      </c>
      <c r="D157" s="12" t="s">
        <v>467</v>
      </c>
      <c r="E157" s="12">
        <v>8076</v>
      </c>
      <c r="F157" s="17"/>
      <c r="G157" s="17"/>
      <c r="H157" s="17"/>
    </row>
    <row r="158" spans="1:8" ht="47.25">
      <c r="A158" s="8" t="s">
        <v>393</v>
      </c>
      <c r="B158" s="21" t="s">
        <v>222</v>
      </c>
      <c r="C158" s="10" t="s">
        <v>221</v>
      </c>
      <c r="D158" s="10" t="s">
        <v>467</v>
      </c>
      <c r="E158" s="10">
        <v>33978</v>
      </c>
      <c r="F158" s="16">
        <f>E158+E159+E160</f>
        <v>35649</v>
      </c>
      <c r="G158" s="16">
        <v>10992</v>
      </c>
      <c r="H158" s="16">
        <f t="shared" si="6"/>
        <v>-24657</v>
      </c>
    </row>
    <row r="159" spans="1:8" ht="47.25">
      <c r="A159" s="13"/>
      <c r="B159" s="53" t="s">
        <v>570</v>
      </c>
      <c r="C159" s="52" t="s">
        <v>40</v>
      </c>
      <c r="D159" s="52" t="s">
        <v>493</v>
      </c>
      <c r="E159" s="15">
        <v>654</v>
      </c>
      <c r="F159" s="18"/>
      <c r="G159" s="18"/>
      <c r="H159" s="18"/>
    </row>
    <row r="160" spans="1:8" ht="32.25" thickBot="1">
      <c r="A160" s="11"/>
      <c r="B160" s="54" t="s">
        <v>644</v>
      </c>
      <c r="C160" s="26" t="s">
        <v>315</v>
      </c>
      <c r="D160" s="26" t="s">
        <v>3</v>
      </c>
      <c r="E160" s="12">
        <v>1017</v>
      </c>
      <c r="F160" s="17"/>
      <c r="G160" s="17"/>
      <c r="H160" s="17"/>
    </row>
    <row r="161" spans="1:8" ht="31.5" customHeight="1">
      <c r="A161" s="8" t="s">
        <v>394</v>
      </c>
      <c r="B161" s="21" t="s">
        <v>76</v>
      </c>
      <c r="C161" s="10" t="s">
        <v>460</v>
      </c>
      <c r="D161" s="10" t="s">
        <v>477</v>
      </c>
      <c r="E161" s="10">
        <v>8542</v>
      </c>
      <c r="F161" s="16">
        <f>E161+E162+E163</f>
        <v>21650</v>
      </c>
      <c r="G161" s="16">
        <v>30661</v>
      </c>
      <c r="H161" s="16">
        <f t="shared" si="6"/>
        <v>9011</v>
      </c>
    </row>
    <row r="162" spans="1:8" ht="31.5" customHeight="1">
      <c r="A162" s="13"/>
      <c r="B162" s="22" t="s">
        <v>223</v>
      </c>
      <c r="C162" s="15" t="s">
        <v>224</v>
      </c>
      <c r="D162" s="15" t="s">
        <v>467</v>
      </c>
      <c r="E162" s="15">
        <v>12590</v>
      </c>
      <c r="F162" s="18"/>
      <c r="G162" s="18"/>
      <c r="H162" s="18"/>
    </row>
    <row r="163" spans="1:8" ht="16.5" customHeight="1" thickBot="1">
      <c r="A163" s="11"/>
      <c r="B163" s="54" t="s">
        <v>541</v>
      </c>
      <c r="C163" s="26" t="s">
        <v>12</v>
      </c>
      <c r="D163" s="26" t="s">
        <v>492</v>
      </c>
      <c r="E163" s="12">
        <v>518</v>
      </c>
      <c r="F163" s="17"/>
      <c r="G163" s="17"/>
      <c r="H163" s="17"/>
    </row>
    <row r="164" spans="1:8" ht="18" customHeight="1">
      <c r="A164" s="8" t="s">
        <v>395</v>
      </c>
      <c r="B164" s="21" t="s">
        <v>58</v>
      </c>
      <c r="C164" s="10" t="s">
        <v>59</v>
      </c>
      <c r="D164" s="10" t="s">
        <v>477</v>
      </c>
      <c r="E164" s="10">
        <v>323</v>
      </c>
      <c r="F164" s="16">
        <f>E164+E165+E166+E167</f>
        <v>10294</v>
      </c>
      <c r="G164" s="16">
        <v>11711</v>
      </c>
      <c r="H164" s="16">
        <f t="shared" si="6"/>
        <v>1417</v>
      </c>
    </row>
    <row r="165" spans="1:8" ht="18" customHeight="1">
      <c r="A165" s="13"/>
      <c r="B165" s="22" t="s">
        <v>123</v>
      </c>
      <c r="C165" s="15" t="s">
        <v>124</v>
      </c>
      <c r="D165" s="15" t="s">
        <v>478</v>
      </c>
      <c r="E165" s="15">
        <v>5382</v>
      </c>
      <c r="F165" s="18"/>
      <c r="G165" s="18"/>
      <c r="H165" s="18"/>
    </row>
    <row r="166" spans="1:8" ht="48" customHeight="1">
      <c r="A166" s="13"/>
      <c r="B166" s="22" t="s">
        <v>255</v>
      </c>
      <c r="C166" s="15" t="s">
        <v>256</v>
      </c>
      <c r="D166" s="15" t="s">
        <v>467</v>
      </c>
      <c r="E166" s="15">
        <v>3935</v>
      </c>
      <c r="F166" s="18"/>
      <c r="G166" s="18"/>
      <c r="H166" s="18"/>
    </row>
    <row r="167" spans="1:8" ht="16.5" customHeight="1" thickBot="1">
      <c r="A167" s="11"/>
      <c r="B167" s="54" t="s">
        <v>569</v>
      </c>
      <c r="C167" s="26" t="s">
        <v>40</v>
      </c>
      <c r="D167" s="26" t="s">
        <v>493</v>
      </c>
      <c r="E167" s="12">
        <v>654</v>
      </c>
      <c r="F167" s="17"/>
      <c r="G167" s="17"/>
      <c r="H167" s="17"/>
    </row>
    <row r="168" spans="1:8" ht="31.5">
      <c r="A168" s="8" t="s">
        <v>396</v>
      </c>
      <c r="B168" s="21" t="s">
        <v>65</v>
      </c>
      <c r="C168" s="10"/>
      <c r="D168" s="10" t="s">
        <v>477</v>
      </c>
      <c r="E168" s="10">
        <v>2782</v>
      </c>
      <c r="F168" s="16">
        <f>E168+E169+E170</f>
        <v>5172</v>
      </c>
      <c r="G168" s="16">
        <v>7525</v>
      </c>
      <c r="H168" s="16">
        <f>G168-F168</f>
        <v>2353</v>
      </c>
    </row>
    <row r="169" spans="1:8" ht="48" customHeight="1">
      <c r="A169" s="13"/>
      <c r="B169" s="53" t="s">
        <v>631</v>
      </c>
      <c r="C169" s="52" t="s">
        <v>632</v>
      </c>
      <c r="D169" s="52" t="s">
        <v>3</v>
      </c>
      <c r="E169" s="15">
        <v>564</v>
      </c>
      <c r="F169" s="18"/>
      <c r="G169" s="18"/>
      <c r="H169" s="18"/>
    </row>
    <row r="170" spans="1:8" ht="48" customHeight="1" thickBot="1">
      <c r="A170" s="11"/>
      <c r="B170" s="54" t="s">
        <v>654</v>
      </c>
      <c r="C170" s="26" t="s">
        <v>655</v>
      </c>
      <c r="D170" s="26" t="s">
        <v>3</v>
      </c>
      <c r="E170" s="12">
        <v>1826</v>
      </c>
      <c r="F170" s="17"/>
      <c r="G170" s="17"/>
      <c r="H170" s="17"/>
    </row>
    <row r="171" spans="1:8" ht="18" customHeight="1">
      <c r="A171" s="8" t="s">
        <v>397</v>
      </c>
      <c r="B171" s="21" t="s">
        <v>55</v>
      </c>
      <c r="C171" s="10" t="s">
        <v>29</v>
      </c>
      <c r="D171" s="10" t="s">
        <v>477</v>
      </c>
      <c r="E171" s="10">
        <v>597</v>
      </c>
      <c r="F171" s="16">
        <f>E171+E172+E173</f>
        <v>40974</v>
      </c>
      <c r="G171" s="16">
        <v>32163</v>
      </c>
      <c r="H171" s="16">
        <f>G171-F171</f>
        <v>-8811</v>
      </c>
    </row>
    <row r="172" spans="1:8" ht="18" customHeight="1">
      <c r="A172" s="13"/>
      <c r="B172" s="22" t="s">
        <v>225</v>
      </c>
      <c r="C172" s="15" t="s">
        <v>226</v>
      </c>
      <c r="D172" s="15" t="s">
        <v>467</v>
      </c>
      <c r="E172" s="15">
        <v>2465</v>
      </c>
      <c r="F172" s="18"/>
      <c r="G172" s="18"/>
      <c r="H172" s="18"/>
    </row>
    <row r="173" spans="1:8" ht="33.75" customHeight="1" thickBot="1">
      <c r="A173" s="11"/>
      <c r="B173" s="19" t="s">
        <v>227</v>
      </c>
      <c r="C173" s="12" t="s">
        <v>271</v>
      </c>
      <c r="D173" s="12" t="s">
        <v>486</v>
      </c>
      <c r="E173" s="12">
        <v>37912</v>
      </c>
      <c r="F173" s="17"/>
      <c r="G173" s="17"/>
      <c r="H173" s="17"/>
    </row>
    <row r="174" spans="1:8" ht="32.25" customHeight="1">
      <c r="A174" s="8" t="s">
        <v>398</v>
      </c>
      <c r="B174" s="21" t="s">
        <v>135</v>
      </c>
      <c r="C174" s="10" t="s">
        <v>136</v>
      </c>
      <c r="D174" s="10" t="s">
        <v>474</v>
      </c>
      <c r="E174" s="10">
        <v>386</v>
      </c>
      <c r="F174" s="16">
        <f>E174+E175+E176</f>
        <v>5628.36</v>
      </c>
      <c r="G174" s="16">
        <v>6628</v>
      </c>
      <c r="H174" s="16">
        <f>G174-F174</f>
        <v>999.6400000000003</v>
      </c>
    </row>
    <row r="175" spans="1:8" ht="49.5" customHeight="1">
      <c r="A175" s="13"/>
      <c r="B175" s="22" t="s">
        <v>164</v>
      </c>
      <c r="C175" s="15" t="s">
        <v>43</v>
      </c>
      <c r="D175" s="15" t="s">
        <v>474</v>
      </c>
      <c r="E175" s="15">
        <v>838</v>
      </c>
      <c r="F175" s="18"/>
      <c r="G175" s="18"/>
      <c r="H175" s="18"/>
    </row>
    <row r="176" spans="1:8" ht="79.5" customHeight="1" thickBot="1">
      <c r="A176" s="11"/>
      <c r="B176" s="19" t="s">
        <v>194</v>
      </c>
      <c r="C176" s="12" t="s">
        <v>195</v>
      </c>
      <c r="D176" s="12" t="s">
        <v>472</v>
      </c>
      <c r="E176" s="12">
        <v>4404.36</v>
      </c>
      <c r="F176" s="17"/>
      <c r="G176" s="17"/>
      <c r="H176" s="17"/>
    </row>
    <row r="177" spans="1:8" ht="31.5">
      <c r="A177" s="8" t="s">
        <v>399</v>
      </c>
      <c r="B177" s="21" t="s">
        <v>227</v>
      </c>
      <c r="C177" s="10" t="s">
        <v>229</v>
      </c>
      <c r="D177" s="10" t="s">
        <v>467</v>
      </c>
      <c r="E177" s="10">
        <v>32068</v>
      </c>
      <c r="F177" s="16">
        <f>E177+E178+E180+E181</f>
        <v>39769</v>
      </c>
      <c r="G177" s="16">
        <v>35262</v>
      </c>
      <c r="H177" s="16">
        <f>G177-F177</f>
        <v>-4507</v>
      </c>
    </row>
    <row r="178" spans="1:8" ht="31.5">
      <c r="A178" s="13"/>
      <c r="B178" s="53" t="s">
        <v>636</v>
      </c>
      <c r="C178" s="52" t="s">
        <v>315</v>
      </c>
      <c r="D178" s="62" t="s">
        <v>3</v>
      </c>
      <c r="E178" s="56">
        <v>6990</v>
      </c>
      <c r="F178" s="57"/>
      <c r="G178" s="57"/>
      <c r="H178" s="57"/>
    </row>
    <row r="179" spans="1:8" ht="32.25" customHeight="1">
      <c r="A179" s="13"/>
      <c r="B179" s="53" t="s">
        <v>637</v>
      </c>
      <c r="C179" s="52" t="s">
        <v>687</v>
      </c>
      <c r="D179" s="62"/>
      <c r="E179" s="56"/>
      <c r="F179" s="57"/>
      <c r="G179" s="57"/>
      <c r="H179" s="57"/>
    </row>
    <row r="180" spans="1:8" ht="32.25" customHeight="1">
      <c r="A180" s="13"/>
      <c r="B180" s="53" t="s">
        <v>642</v>
      </c>
      <c r="C180" s="52" t="s">
        <v>18</v>
      </c>
      <c r="D180" s="52" t="s">
        <v>3</v>
      </c>
      <c r="E180" s="15">
        <v>281</v>
      </c>
      <c r="F180" s="18"/>
      <c r="G180" s="18"/>
      <c r="H180" s="18"/>
    </row>
    <row r="181" spans="1:8" ht="32.25" customHeight="1" thickBot="1">
      <c r="A181" s="11"/>
      <c r="B181" s="54" t="s">
        <v>653</v>
      </c>
      <c r="C181" s="26" t="s">
        <v>470</v>
      </c>
      <c r="D181" s="26" t="s">
        <v>3</v>
      </c>
      <c r="E181" s="12">
        <v>430</v>
      </c>
      <c r="F181" s="17"/>
      <c r="G181" s="17"/>
      <c r="H181" s="17"/>
    </row>
    <row r="182" spans="1:8" ht="15.75">
      <c r="A182" s="8" t="s">
        <v>400</v>
      </c>
      <c r="B182" s="21" t="s">
        <v>142</v>
      </c>
      <c r="C182" s="10" t="s">
        <v>143</v>
      </c>
      <c r="D182" s="10" t="s">
        <v>474</v>
      </c>
      <c r="E182" s="37">
        <v>11983</v>
      </c>
      <c r="F182" s="16">
        <f>E182+E183+E184+E185</f>
        <v>36192</v>
      </c>
      <c r="G182" s="16">
        <v>25742</v>
      </c>
      <c r="H182" s="16">
        <f>G182-F182</f>
        <v>-10450</v>
      </c>
    </row>
    <row r="183" spans="1:8" ht="15.75">
      <c r="A183" s="13"/>
      <c r="B183" s="22" t="s">
        <v>225</v>
      </c>
      <c r="C183" s="15" t="s">
        <v>228</v>
      </c>
      <c r="D183" s="15" t="s">
        <v>467</v>
      </c>
      <c r="E183" s="36">
        <v>716</v>
      </c>
      <c r="F183" s="18"/>
      <c r="G183" s="18"/>
      <c r="H183" s="18"/>
    </row>
    <row r="184" spans="1:8" ht="31.5">
      <c r="A184" s="13"/>
      <c r="B184" s="53" t="s">
        <v>511</v>
      </c>
      <c r="C184" s="52" t="s">
        <v>510</v>
      </c>
      <c r="D184" s="52" t="s">
        <v>489</v>
      </c>
      <c r="E184" s="36">
        <v>21893</v>
      </c>
      <c r="F184" s="18"/>
      <c r="G184" s="18"/>
      <c r="H184" s="18"/>
    </row>
    <row r="185" spans="1:8" ht="16.5" thickBot="1">
      <c r="A185" s="11"/>
      <c r="B185" s="54" t="s">
        <v>608</v>
      </c>
      <c r="C185" s="26" t="s">
        <v>609</v>
      </c>
      <c r="D185" s="26" t="s">
        <v>492</v>
      </c>
      <c r="E185" s="20">
        <v>1600</v>
      </c>
      <c r="F185" s="17"/>
      <c r="G185" s="17"/>
      <c r="H185" s="17"/>
    </row>
    <row r="186" spans="1:8" ht="31.5">
      <c r="A186" s="8" t="s">
        <v>401</v>
      </c>
      <c r="B186" s="21" t="s">
        <v>91</v>
      </c>
      <c r="C186" s="10" t="s">
        <v>92</v>
      </c>
      <c r="D186" s="10" t="s">
        <v>476</v>
      </c>
      <c r="E186" s="10">
        <v>820</v>
      </c>
      <c r="F186" s="16">
        <f>E186+E187+E188+E189+E190+E191+E192</f>
        <v>55212.78</v>
      </c>
      <c r="G186" s="16">
        <v>57009</v>
      </c>
      <c r="H186" s="16">
        <f>G186-F186</f>
        <v>1796.2200000000012</v>
      </c>
    </row>
    <row r="187" spans="1:8" ht="15.75">
      <c r="A187" s="13"/>
      <c r="B187" s="22" t="s">
        <v>108</v>
      </c>
      <c r="C187" s="15" t="s">
        <v>336</v>
      </c>
      <c r="D187" s="15" t="s">
        <v>478</v>
      </c>
      <c r="E187" s="15">
        <v>2453</v>
      </c>
      <c r="F187" s="18"/>
      <c r="G187" s="18"/>
      <c r="H187" s="18"/>
    </row>
    <row r="188" spans="1:8" ht="15.75">
      <c r="A188" s="13"/>
      <c r="B188" s="22" t="s">
        <v>144</v>
      </c>
      <c r="C188" s="15" t="s">
        <v>145</v>
      </c>
      <c r="D188" s="15" t="s">
        <v>474</v>
      </c>
      <c r="E188" s="15">
        <v>38633</v>
      </c>
      <c r="F188" s="18"/>
      <c r="G188" s="18"/>
      <c r="H188" s="18"/>
    </row>
    <row r="189" spans="1:8" ht="31.5">
      <c r="A189" s="13"/>
      <c r="B189" s="22" t="s">
        <v>167</v>
      </c>
      <c r="C189" s="15" t="s">
        <v>166</v>
      </c>
      <c r="D189" s="15" t="s">
        <v>474</v>
      </c>
      <c r="E189" s="15">
        <v>4570</v>
      </c>
      <c r="F189" s="18"/>
      <c r="G189" s="18"/>
      <c r="H189" s="18"/>
    </row>
    <row r="190" spans="1:8" ht="78.75">
      <c r="A190" s="13"/>
      <c r="B190" s="53" t="s">
        <v>194</v>
      </c>
      <c r="C190" s="15" t="s">
        <v>196</v>
      </c>
      <c r="D190" s="15" t="s">
        <v>472</v>
      </c>
      <c r="E190" s="15">
        <v>5003.78</v>
      </c>
      <c r="F190" s="18"/>
      <c r="G190" s="18"/>
      <c r="H190" s="18"/>
    </row>
    <row r="191" spans="1:8" ht="31.5">
      <c r="A191" s="13"/>
      <c r="B191" s="53" t="s">
        <v>640</v>
      </c>
      <c r="C191" s="52" t="s">
        <v>641</v>
      </c>
      <c r="D191" s="52" t="s">
        <v>3</v>
      </c>
      <c r="E191" s="15">
        <v>1297</v>
      </c>
      <c r="F191" s="18"/>
      <c r="G191" s="18"/>
      <c r="H191" s="18"/>
    </row>
    <row r="192" spans="1:8" ht="79.5" thickBot="1">
      <c r="A192" s="11"/>
      <c r="B192" s="54" t="s">
        <v>670</v>
      </c>
      <c r="C192" s="26" t="s">
        <v>671</v>
      </c>
      <c r="D192" s="26" t="s">
        <v>3</v>
      </c>
      <c r="E192" s="12">
        <v>2436</v>
      </c>
      <c r="F192" s="17"/>
      <c r="G192" s="17"/>
      <c r="H192" s="17"/>
    </row>
    <row r="193" spans="1:8" ht="15.75">
      <c r="A193" s="8" t="s">
        <v>402</v>
      </c>
      <c r="B193" s="21" t="s">
        <v>139</v>
      </c>
      <c r="C193" s="10" t="s">
        <v>315</v>
      </c>
      <c r="D193" s="10" t="s">
        <v>474</v>
      </c>
      <c r="E193" s="10">
        <v>367</v>
      </c>
      <c r="F193" s="16">
        <f>E193+E194+E195+E196</f>
        <v>31235</v>
      </c>
      <c r="G193" s="16">
        <v>9816</v>
      </c>
      <c r="H193" s="16">
        <f>G193-F193</f>
        <v>-21419</v>
      </c>
    </row>
    <row r="194" spans="1:8" ht="78.75">
      <c r="A194" s="13"/>
      <c r="B194" s="22" t="s">
        <v>141</v>
      </c>
      <c r="C194" s="15" t="s">
        <v>234</v>
      </c>
      <c r="D194" s="15" t="s">
        <v>472</v>
      </c>
      <c r="E194" s="15">
        <v>27508</v>
      </c>
      <c r="F194" s="18"/>
      <c r="G194" s="18"/>
      <c r="H194" s="18"/>
    </row>
    <row r="195" spans="1:8" ht="31.5">
      <c r="A195" s="13"/>
      <c r="B195" s="53" t="s">
        <v>544</v>
      </c>
      <c r="C195" s="52" t="s">
        <v>545</v>
      </c>
      <c r="D195" s="52" t="s">
        <v>493</v>
      </c>
      <c r="E195" s="15">
        <v>2925</v>
      </c>
      <c r="F195" s="18"/>
      <c r="G195" s="18"/>
      <c r="H195" s="18"/>
    </row>
    <row r="196" spans="1:8" ht="48" thickBot="1">
      <c r="A196" s="11"/>
      <c r="B196" s="54" t="s">
        <v>75</v>
      </c>
      <c r="C196" s="26" t="s">
        <v>565</v>
      </c>
      <c r="D196" s="26" t="s">
        <v>493</v>
      </c>
      <c r="E196" s="12">
        <v>435</v>
      </c>
      <c r="F196" s="17"/>
      <c r="G196" s="17"/>
      <c r="H196" s="17"/>
    </row>
    <row r="197" spans="1:8" ht="63">
      <c r="A197" s="8" t="s">
        <v>403</v>
      </c>
      <c r="B197" s="21" t="s">
        <v>230</v>
      </c>
      <c r="C197" s="10" t="s">
        <v>231</v>
      </c>
      <c r="D197" s="10" t="s">
        <v>467</v>
      </c>
      <c r="E197" s="10">
        <v>44008</v>
      </c>
      <c r="F197" s="16">
        <f>E197+E198+E199+E200</f>
        <v>57493</v>
      </c>
      <c r="G197" s="16">
        <v>41019</v>
      </c>
      <c r="H197" s="16">
        <f>G197-F197</f>
        <v>-16474</v>
      </c>
    </row>
    <row r="198" spans="1:8" ht="31.5">
      <c r="A198" s="13"/>
      <c r="B198" s="22" t="s">
        <v>167</v>
      </c>
      <c r="C198" s="15" t="s">
        <v>169</v>
      </c>
      <c r="D198" s="15" t="s">
        <v>467</v>
      </c>
      <c r="E198" s="15">
        <v>11022</v>
      </c>
      <c r="F198" s="18"/>
      <c r="G198" s="18"/>
      <c r="H198" s="18"/>
    </row>
    <row r="199" spans="1:8" ht="47.25">
      <c r="A199" s="13"/>
      <c r="B199" s="53" t="s">
        <v>672</v>
      </c>
      <c r="C199" s="52" t="s">
        <v>673</v>
      </c>
      <c r="D199" s="52" t="s">
        <v>3</v>
      </c>
      <c r="E199" s="15">
        <v>858</v>
      </c>
      <c r="F199" s="18"/>
      <c r="G199" s="18"/>
      <c r="H199" s="18"/>
    </row>
    <row r="200" spans="1:8" ht="48" thickBot="1">
      <c r="A200" s="11"/>
      <c r="B200" s="54" t="s">
        <v>676</v>
      </c>
      <c r="C200" s="26" t="s">
        <v>677</v>
      </c>
      <c r="D200" s="26" t="s">
        <v>3</v>
      </c>
      <c r="E200" s="12">
        <v>1605</v>
      </c>
      <c r="F200" s="17"/>
      <c r="G200" s="17"/>
      <c r="H200" s="17"/>
    </row>
    <row r="201" spans="1:8" ht="15.75">
      <c r="A201" s="8" t="s">
        <v>310</v>
      </c>
      <c r="B201" s="21" t="s">
        <v>88</v>
      </c>
      <c r="C201" s="10" t="s">
        <v>336</v>
      </c>
      <c r="D201" s="10" t="s">
        <v>480</v>
      </c>
      <c r="E201" s="10">
        <v>416</v>
      </c>
      <c r="F201" s="16">
        <f>E201+E202+E203+E204+E205+E206+E207+E208+E209</f>
        <v>72007.03</v>
      </c>
      <c r="G201" s="16">
        <v>93685</v>
      </c>
      <c r="H201" s="16">
        <f>G201-F201</f>
        <v>21677.97</v>
      </c>
    </row>
    <row r="202" spans="1:8" ht="15.75">
      <c r="A202" s="13"/>
      <c r="B202" s="22" t="s">
        <v>87</v>
      </c>
      <c r="C202" s="15" t="s">
        <v>315</v>
      </c>
      <c r="D202" s="15" t="s">
        <v>476</v>
      </c>
      <c r="E202" s="15">
        <v>15778</v>
      </c>
      <c r="F202" s="18"/>
      <c r="G202" s="18"/>
      <c r="H202" s="18"/>
    </row>
    <row r="203" spans="1:8" ht="47.25">
      <c r="A203" s="13"/>
      <c r="B203" s="22" t="s">
        <v>95</v>
      </c>
      <c r="C203" s="15" t="s">
        <v>96</v>
      </c>
      <c r="D203" s="15" t="s">
        <v>476</v>
      </c>
      <c r="E203" s="15">
        <v>14666</v>
      </c>
      <c r="F203" s="18"/>
      <c r="G203" s="18"/>
      <c r="H203" s="18"/>
    </row>
    <row r="204" spans="1:8" ht="15.75">
      <c r="A204" s="13"/>
      <c r="B204" s="22" t="s">
        <v>110</v>
      </c>
      <c r="C204" s="15" t="s">
        <v>315</v>
      </c>
      <c r="D204" s="15" t="s">
        <v>478</v>
      </c>
      <c r="E204" s="15">
        <v>1891</v>
      </c>
      <c r="F204" s="18"/>
      <c r="G204" s="18"/>
      <c r="H204" s="18"/>
    </row>
    <row r="205" spans="1:8" ht="78.75">
      <c r="A205" s="13"/>
      <c r="B205" s="22" t="s">
        <v>194</v>
      </c>
      <c r="C205" s="15" t="s">
        <v>197</v>
      </c>
      <c r="D205" s="15" t="s">
        <v>472</v>
      </c>
      <c r="E205" s="15">
        <v>8587.03</v>
      </c>
      <c r="F205" s="18"/>
      <c r="G205" s="18"/>
      <c r="H205" s="18"/>
    </row>
    <row r="206" spans="1:8" ht="15.75">
      <c r="A206" s="13"/>
      <c r="B206" s="22" t="s">
        <v>225</v>
      </c>
      <c r="C206" s="15" t="s">
        <v>266</v>
      </c>
      <c r="D206" s="15" t="s">
        <v>486</v>
      </c>
      <c r="E206" s="15">
        <v>1791</v>
      </c>
      <c r="F206" s="18"/>
      <c r="G206" s="18"/>
      <c r="H206" s="18"/>
    </row>
    <row r="207" spans="1:8" ht="31.5">
      <c r="A207" s="13"/>
      <c r="B207" s="53" t="s">
        <v>540</v>
      </c>
      <c r="C207" s="52" t="s">
        <v>526</v>
      </c>
      <c r="D207" s="52" t="s">
        <v>493</v>
      </c>
      <c r="E207" s="15">
        <v>287</v>
      </c>
      <c r="F207" s="18"/>
      <c r="G207" s="18"/>
      <c r="H207" s="18"/>
    </row>
    <row r="208" spans="1:8" ht="63">
      <c r="A208" s="13"/>
      <c r="B208" s="53" t="s">
        <v>563</v>
      </c>
      <c r="C208" s="52" t="s">
        <v>564</v>
      </c>
      <c r="D208" s="52" t="s">
        <v>493</v>
      </c>
      <c r="E208" s="15">
        <v>26161</v>
      </c>
      <c r="F208" s="18"/>
      <c r="G208" s="18"/>
      <c r="H208" s="18"/>
    </row>
    <row r="209" spans="1:8" ht="32.25" thickBot="1">
      <c r="A209" s="11"/>
      <c r="B209" s="54" t="s">
        <v>650</v>
      </c>
      <c r="C209" s="26" t="s">
        <v>652</v>
      </c>
      <c r="D209" s="26" t="s">
        <v>3</v>
      </c>
      <c r="E209" s="12">
        <v>2430</v>
      </c>
      <c r="F209" s="17"/>
      <c r="G209" s="17"/>
      <c r="H209" s="17"/>
    </row>
    <row r="210" spans="1:8" ht="47.25">
      <c r="A210" s="8" t="s">
        <v>405</v>
      </c>
      <c r="B210" s="45" t="s">
        <v>508</v>
      </c>
      <c r="C210" s="46" t="s">
        <v>509</v>
      </c>
      <c r="D210" s="46" t="s">
        <v>489</v>
      </c>
      <c r="E210" s="10">
        <v>1216</v>
      </c>
      <c r="F210" s="16">
        <f>E210+E211</f>
        <v>2361</v>
      </c>
      <c r="G210" s="16">
        <v>6041</v>
      </c>
      <c r="H210" s="16">
        <f>G210-F210</f>
        <v>3680</v>
      </c>
    </row>
    <row r="211" spans="1:8" ht="32.25" thickBot="1">
      <c r="A211" s="11"/>
      <c r="B211" s="54" t="s">
        <v>537</v>
      </c>
      <c r="C211" s="26" t="s">
        <v>538</v>
      </c>
      <c r="D211" s="26" t="s">
        <v>493</v>
      </c>
      <c r="E211" s="12">
        <v>1145</v>
      </c>
      <c r="F211" s="17"/>
      <c r="G211" s="17"/>
      <c r="H211" s="17"/>
    </row>
    <row r="212" spans="1:8" ht="47.25">
      <c r="A212" s="8" t="s">
        <v>404</v>
      </c>
      <c r="B212" s="45" t="s">
        <v>232</v>
      </c>
      <c r="C212" s="10" t="s">
        <v>233</v>
      </c>
      <c r="D212" s="10" t="s">
        <v>467</v>
      </c>
      <c r="E212" s="10">
        <v>40672</v>
      </c>
      <c r="F212" s="16">
        <f>E212+E213+E214+E216</f>
        <v>126368</v>
      </c>
      <c r="G212" s="16">
        <v>27769</v>
      </c>
      <c r="H212" s="16">
        <f>G212-F212</f>
        <v>-98599</v>
      </c>
    </row>
    <row r="213" spans="1:8" ht="31.5">
      <c r="A213" s="13"/>
      <c r="B213" s="22" t="s">
        <v>167</v>
      </c>
      <c r="C213" s="15" t="s">
        <v>488</v>
      </c>
      <c r="D213" s="15" t="s">
        <v>467</v>
      </c>
      <c r="E213" s="15">
        <v>5732</v>
      </c>
      <c r="F213" s="18"/>
      <c r="G213" s="18"/>
      <c r="H213" s="18"/>
    </row>
    <row r="214" spans="1:8" ht="47.25">
      <c r="A214" s="13"/>
      <c r="B214" s="22" t="s">
        <v>288</v>
      </c>
      <c r="C214" s="15" t="s">
        <v>289</v>
      </c>
      <c r="D214" s="56" t="s">
        <v>486</v>
      </c>
      <c r="E214" s="56">
        <v>621</v>
      </c>
      <c r="F214" s="57"/>
      <c r="G214" s="57"/>
      <c r="H214" s="57"/>
    </row>
    <row r="215" spans="1:8" ht="31.5">
      <c r="A215" s="13"/>
      <c r="B215" s="22" t="s">
        <v>293</v>
      </c>
      <c r="C215" s="15" t="s">
        <v>315</v>
      </c>
      <c r="D215" s="56"/>
      <c r="E215" s="56"/>
      <c r="F215" s="57"/>
      <c r="G215" s="57"/>
      <c r="H215" s="57"/>
    </row>
    <row r="216" spans="1:8" ht="63.75" thickBot="1">
      <c r="A216" s="11"/>
      <c r="B216" s="54" t="s">
        <v>512</v>
      </c>
      <c r="C216" s="26" t="s">
        <v>513</v>
      </c>
      <c r="D216" s="26" t="s">
        <v>489</v>
      </c>
      <c r="E216" s="12">
        <v>79343</v>
      </c>
      <c r="F216" s="17"/>
      <c r="G216" s="17"/>
      <c r="H216" s="17"/>
    </row>
    <row r="217" spans="1:8" ht="110.25">
      <c r="A217" s="8" t="s">
        <v>311</v>
      </c>
      <c r="B217" s="21" t="s">
        <v>94</v>
      </c>
      <c r="C217" s="10" t="s">
        <v>39</v>
      </c>
      <c r="D217" s="10" t="s">
        <v>480</v>
      </c>
      <c r="E217" s="10">
        <f>63972+61470</f>
        <v>125442</v>
      </c>
      <c r="F217" s="16">
        <f>E217+E218+E219+E220+E221+E222+E223</f>
        <v>208398.9</v>
      </c>
      <c r="G217" s="16">
        <v>123451</v>
      </c>
      <c r="H217" s="16">
        <f>G217-F217</f>
        <v>-84947.9</v>
      </c>
    </row>
    <row r="218" spans="1:8" ht="15.75">
      <c r="A218" s="13"/>
      <c r="B218" s="22" t="s">
        <v>100</v>
      </c>
      <c r="C218" s="15" t="s">
        <v>114</v>
      </c>
      <c r="D218" s="15" t="s">
        <v>478</v>
      </c>
      <c r="E218" s="15">
        <v>60919</v>
      </c>
      <c r="F218" s="18"/>
      <c r="G218" s="18"/>
      <c r="H218" s="18"/>
    </row>
    <row r="219" spans="1:8" ht="31.5">
      <c r="A219" s="13"/>
      <c r="B219" s="22" t="s">
        <v>167</v>
      </c>
      <c r="C219" s="15" t="s">
        <v>488</v>
      </c>
      <c r="D219" s="15" t="s">
        <v>474</v>
      </c>
      <c r="E219" s="15">
        <v>4805</v>
      </c>
      <c r="F219" s="18"/>
      <c r="G219" s="18"/>
      <c r="H219" s="18"/>
    </row>
    <row r="220" spans="1:8" ht="78.75">
      <c r="A220" s="13"/>
      <c r="B220" s="22" t="s">
        <v>194</v>
      </c>
      <c r="C220" s="15" t="s">
        <v>198</v>
      </c>
      <c r="D220" s="15" t="s">
        <v>472</v>
      </c>
      <c r="E220" s="15">
        <v>12762.9</v>
      </c>
      <c r="F220" s="18"/>
      <c r="G220" s="18"/>
      <c r="H220" s="18"/>
    </row>
    <row r="221" spans="1:8" ht="15.75">
      <c r="A221" s="13"/>
      <c r="B221" s="22" t="s">
        <v>225</v>
      </c>
      <c r="C221" s="15" t="s">
        <v>268</v>
      </c>
      <c r="D221" s="15" t="s">
        <v>486</v>
      </c>
      <c r="E221" s="15">
        <v>2036</v>
      </c>
      <c r="F221" s="18"/>
      <c r="G221" s="18"/>
      <c r="H221" s="18"/>
    </row>
    <row r="222" spans="1:8" ht="31.5">
      <c r="A222" s="13"/>
      <c r="B222" s="53" t="s">
        <v>527</v>
      </c>
      <c r="C222" s="52" t="s">
        <v>21</v>
      </c>
      <c r="D222" s="52" t="s">
        <v>489</v>
      </c>
      <c r="E222" s="15">
        <v>503</v>
      </c>
      <c r="F222" s="18"/>
      <c r="G222" s="18"/>
      <c r="H222" s="18"/>
    </row>
    <row r="223" spans="1:8" ht="48" thickBot="1">
      <c r="A223" s="11"/>
      <c r="B223" s="54" t="s">
        <v>593</v>
      </c>
      <c r="C223" s="26" t="s">
        <v>594</v>
      </c>
      <c r="D223" s="26" t="s">
        <v>492</v>
      </c>
      <c r="E223" s="12">
        <v>1931</v>
      </c>
      <c r="F223" s="17"/>
      <c r="G223" s="17"/>
      <c r="H223" s="17"/>
    </row>
    <row r="224" spans="1:8" ht="17.25" customHeight="1">
      <c r="A224" s="8" t="s">
        <v>406</v>
      </c>
      <c r="B224" s="21" t="s">
        <v>151</v>
      </c>
      <c r="C224" s="10" t="s">
        <v>152</v>
      </c>
      <c r="D224" s="10" t="s">
        <v>474</v>
      </c>
      <c r="E224" s="10">
        <v>1953</v>
      </c>
      <c r="F224" s="16">
        <f>E224+E225+E226+E227</f>
        <v>16644</v>
      </c>
      <c r="G224" s="16">
        <v>23902</v>
      </c>
      <c r="H224" s="16">
        <f>G224-F224</f>
        <v>7258</v>
      </c>
    </row>
    <row r="225" spans="1:8" ht="17.25" customHeight="1">
      <c r="A225" s="13"/>
      <c r="B225" s="22" t="s">
        <v>142</v>
      </c>
      <c r="C225" s="15" t="s">
        <v>209</v>
      </c>
      <c r="D225" s="15" t="s">
        <v>472</v>
      </c>
      <c r="E225" s="15">
        <v>6267</v>
      </c>
      <c r="F225" s="18"/>
      <c r="G225" s="18"/>
      <c r="H225" s="18"/>
    </row>
    <row r="226" spans="1:8" ht="17.25" customHeight="1">
      <c r="A226" s="13"/>
      <c r="B226" s="22" t="s">
        <v>167</v>
      </c>
      <c r="C226" s="15" t="s">
        <v>488</v>
      </c>
      <c r="D226" s="15" t="s">
        <v>467</v>
      </c>
      <c r="E226" s="15">
        <v>4802</v>
      </c>
      <c r="F226" s="18"/>
      <c r="G226" s="18"/>
      <c r="H226" s="18"/>
    </row>
    <row r="227" spans="1:8" ht="32.25" customHeight="1" thickBot="1">
      <c r="A227" s="11"/>
      <c r="B227" s="54" t="s">
        <v>70</v>
      </c>
      <c r="C227" s="26" t="s">
        <v>68</v>
      </c>
      <c r="D227" s="26" t="s">
        <v>467</v>
      </c>
      <c r="E227" s="12">
        <v>3622</v>
      </c>
      <c r="F227" s="17"/>
      <c r="G227" s="17"/>
      <c r="H227" s="17"/>
    </row>
    <row r="228" spans="1:8" ht="31.5">
      <c r="A228" s="8" t="s">
        <v>312</v>
      </c>
      <c r="B228" s="21" t="s">
        <v>167</v>
      </c>
      <c r="C228" s="10" t="s">
        <v>488</v>
      </c>
      <c r="D228" s="10" t="s">
        <v>474</v>
      </c>
      <c r="E228" s="10">
        <v>4805</v>
      </c>
      <c r="F228" s="16">
        <f>E228+E229+E230+E231+E232+E233</f>
        <v>277480.43</v>
      </c>
      <c r="G228" s="16">
        <f>119297+11360</f>
        <v>130657</v>
      </c>
      <c r="H228" s="16">
        <f>G228-F228</f>
        <v>-146823.43</v>
      </c>
    </row>
    <row r="229" spans="1:8" ht="48" customHeight="1">
      <c r="A229" s="13"/>
      <c r="B229" s="22" t="s">
        <v>193</v>
      </c>
      <c r="C229" s="15" t="s">
        <v>184</v>
      </c>
      <c r="D229" s="15" t="s">
        <v>472</v>
      </c>
      <c r="E229" s="15">
        <v>4853.43</v>
      </c>
      <c r="F229" s="18"/>
      <c r="G229" s="18"/>
      <c r="H229" s="18"/>
    </row>
    <row r="230" spans="1:8" ht="16.5" customHeight="1">
      <c r="A230" s="13"/>
      <c r="B230" s="22" t="s">
        <v>225</v>
      </c>
      <c r="C230" s="52" t="s">
        <v>66</v>
      </c>
      <c r="D230" s="52" t="s">
        <v>489</v>
      </c>
      <c r="E230" s="15">
        <v>2850</v>
      </c>
      <c r="F230" s="18"/>
      <c r="G230" s="18"/>
      <c r="H230" s="18"/>
    </row>
    <row r="231" spans="1:8" ht="32.25" customHeight="1">
      <c r="A231" s="13"/>
      <c r="B231" s="53" t="s">
        <v>522</v>
      </c>
      <c r="C231" s="52" t="s">
        <v>523</v>
      </c>
      <c r="D231" s="52" t="s">
        <v>489</v>
      </c>
      <c r="E231" s="15">
        <v>9640</v>
      </c>
      <c r="F231" s="18"/>
      <c r="G231" s="18"/>
      <c r="H231" s="18"/>
    </row>
    <row r="232" spans="1:8" ht="18" customHeight="1">
      <c r="A232" s="13"/>
      <c r="B232" s="53" t="s">
        <v>658</v>
      </c>
      <c r="C232" s="52" t="s">
        <v>659</v>
      </c>
      <c r="D232" s="52" t="s">
        <v>3</v>
      </c>
      <c r="E232" s="15">
        <v>397</v>
      </c>
      <c r="F232" s="18"/>
      <c r="G232" s="18"/>
      <c r="H232" s="18"/>
    </row>
    <row r="233" spans="1:8" ht="126" customHeight="1" thickBot="1">
      <c r="A233" s="11"/>
      <c r="B233" s="54" t="s">
        <v>679</v>
      </c>
      <c r="C233" s="26" t="s">
        <v>680</v>
      </c>
      <c r="D233" s="26" t="s">
        <v>3</v>
      </c>
      <c r="E233" s="12">
        <v>254935</v>
      </c>
      <c r="F233" s="17"/>
      <c r="G233" s="17"/>
      <c r="H233" s="17"/>
    </row>
    <row r="234" spans="1:8" ht="18" customHeight="1">
      <c r="A234" s="8" t="s">
        <v>407</v>
      </c>
      <c r="B234" s="21" t="s">
        <v>151</v>
      </c>
      <c r="C234" s="10" t="s">
        <v>152</v>
      </c>
      <c r="D234" s="10" t="s">
        <v>474</v>
      </c>
      <c r="E234" s="10">
        <v>1953</v>
      </c>
      <c r="F234" s="16">
        <f>E234+E235+E236+E237+E238</f>
        <v>38181</v>
      </c>
      <c r="G234" s="16">
        <v>35812</v>
      </c>
      <c r="H234" s="16">
        <f>G234-F234</f>
        <v>-2369</v>
      </c>
    </row>
    <row r="235" spans="1:8" ht="18" customHeight="1">
      <c r="A235" s="13"/>
      <c r="B235" s="22" t="s">
        <v>243</v>
      </c>
      <c r="C235" s="15" t="s">
        <v>470</v>
      </c>
      <c r="D235" s="15" t="s">
        <v>467</v>
      </c>
      <c r="E235" s="15">
        <v>310</v>
      </c>
      <c r="F235" s="18"/>
      <c r="G235" s="18"/>
      <c r="H235" s="18"/>
    </row>
    <row r="236" spans="1:8" ht="32.25" customHeight="1">
      <c r="A236" s="13"/>
      <c r="B236" s="53" t="s">
        <v>539</v>
      </c>
      <c r="C236" s="52" t="s">
        <v>315</v>
      </c>
      <c r="D236" s="52" t="s">
        <v>493</v>
      </c>
      <c r="E236" s="15">
        <v>128</v>
      </c>
      <c r="F236" s="18"/>
      <c r="G236" s="18"/>
      <c r="H236" s="18"/>
    </row>
    <row r="237" spans="1:8" ht="32.25" customHeight="1">
      <c r="A237" s="13"/>
      <c r="B237" s="53" t="s">
        <v>628</v>
      </c>
      <c r="C237" s="52" t="s">
        <v>329</v>
      </c>
      <c r="D237" s="52" t="s">
        <v>3</v>
      </c>
      <c r="E237" s="15">
        <v>34507</v>
      </c>
      <c r="F237" s="18"/>
      <c r="G237" s="18"/>
      <c r="H237" s="18"/>
    </row>
    <row r="238" spans="1:8" ht="63.75" customHeight="1" thickBot="1">
      <c r="A238" s="11"/>
      <c r="B238" s="54" t="s">
        <v>629</v>
      </c>
      <c r="C238" s="26" t="s">
        <v>630</v>
      </c>
      <c r="D238" s="26" t="s">
        <v>3</v>
      </c>
      <c r="E238" s="12">
        <v>1283</v>
      </c>
      <c r="F238" s="17"/>
      <c r="G238" s="17"/>
      <c r="H238" s="17"/>
    </row>
    <row r="239" spans="1:8" ht="16.5" customHeight="1">
      <c r="A239" s="8" t="s">
        <v>313</v>
      </c>
      <c r="B239" s="21" t="s">
        <v>60</v>
      </c>
      <c r="C239" s="10" t="s">
        <v>61</v>
      </c>
      <c r="D239" s="10" t="s">
        <v>477</v>
      </c>
      <c r="E239" s="10">
        <v>1682</v>
      </c>
      <c r="F239" s="16">
        <f>E239+E240+E241+E242+E243+E244+E245</f>
        <v>19640.52</v>
      </c>
      <c r="G239" s="16">
        <v>118813</v>
      </c>
      <c r="H239" s="16">
        <f>G239-F239</f>
        <v>99172.48</v>
      </c>
    </row>
    <row r="240" spans="1:8" ht="31.5" customHeight="1">
      <c r="A240" s="13"/>
      <c r="B240" s="22" t="s">
        <v>167</v>
      </c>
      <c r="C240" s="15" t="s">
        <v>488</v>
      </c>
      <c r="D240" s="15" t="s">
        <v>474</v>
      </c>
      <c r="E240" s="15">
        <v>8375</v>
      </c>
      <c r="F240" s="18"/>
      <c r="G240" s="18"/>
      <c r="H240" s="18"/>
    </row>
    <row r="241" spans="1:8" ht="48.75" customHeight="1">
      <c r="A241" s="13"/>
      <c r="B241" s="22" t="s">
        <v>193</v>
      </c>
      <c r="C241" s="15" t="s">
        <v>188</v>
      </c>
      <c r="D241" s="15" t="s">
        <v>472</v>
      </c>
      <c r="E241" s="15">
        <v>4929.52</v>
      </c>
      <c r="F241" s="18"/>
      <c r="G241" s="18"/>
      <c r="H241" s="18"/>
    </row>
    <row r="242" spans="1:8" ht="17.25" customHeight="1">
      <c r="A242" s="13"/>
      <c r="B242" s="53" t="s">
        <v>225</v>
      </c>
      <c r="C242" s="15">
        <v>18.8</v>
      </c>
      <c r="D242" s="52" t="s">
        <v>489</v>
      </c>
      <c r="E242" s="15">
        <v>3010</v>
      </c>
      <c r="F242" s="18"/>
      <c r="G242" s="18"/>
      <c r="H242" s="18"/>
    </row>
    <row r="243" spans="1:8" ht="31.5" customHeight="1">
      <c r="A243" s="13"/>
      <c r="B243" s="53" t="s">
        <v>521</v>
      </c>
      <c r="C243" s="52" t="s">
        <v>0</v>
      </c>
      <c r="D243" s="52" t="s">
        <v>489</v>
      </c>
      <c r="E243" s="15">
        <v>691</v>
      </c>
      <c r="F243" s="18"/>
      <c r="G243" s="18"/>
      <c r="H243" s="18"/>
    </row>
    <row r="244" spans="1:8" ht="17.25" customHeight="1">
      <c r="A244" s="13"/>
      <c r="B244" s="53" t="s">
        <v>585</v>
      </c>
      <c r="C244" s="52" t="s">
        <v>586</v>
      </c>
      <c r="D244" s="52" t="s">
        <v>492</v>
      </c>
      <c r="E244" s="15">
        <v>386</v>
      </c>
      <c r="F244" s="18"/>
      <c r="G244" s="18"/>
      <c r="H244" s="18"/>
    </row>
    <row r="245" spans="1:8" ht="32.25" customHeight="1" thickBot="1">
      <c r="A245" s="11"/>
      <c r="B245" s="54" t="s">
        <v>650</v>
      </c>
      <c r="C245" s="26" t="s">
        <v>20</v>
      </c>
      <c r="D245" s="26" t="s">
        <v>3</v>
      </c>
      <c r="E245" s="12">
        <v>567</v>
      </c>
      <c r="F245" s="17"/>
      <c r="G245" s="17"/>
      <c r="H245" s="17"/>
    </row>
    <row r="246" spans="1:8" ht="15.75">
      <c r="A246" s="8" t="s">
        <v>409</v>
      </c>
      <c r="B246" s="21" t="s">
        <v>38</v>
      </c>
      <c r="C246" s="10" t="s">
        <v>315</v>
      </c>
      <c r="D246" s="10" t="s">
        <v>480</v>
      </c>
      <c r="E246" s="10">
        <v>1679</v>
      </c>
      <c r="F246" s="16">
        <f>E246+E247+E248+E249+E250+E251+E252</f>
        <v>40926</v>
      </c>
      <c r="G246" s="16">
        <v>54395</v>
      </c>
      <c r="H246" s="16">
        <f>G246-F246</f>
        <v>13469</v>
      </c>
    </row>
    <row r="247" spans="1:8" ht="47.25">
      <c r="A247" s="13"/>
      <c r="B247" s="22" t="s">
        <v>130</v>
      </c>
      <c r="C247" s="15" t="s">
        <v>131</v>
      </c>
      <c r="D247" s="15" t="s">
        <v>478</v>
      </c>
      <c r="E247" s="15">
        <v>343</v>
      </c>
      <c r="F247" s="18"/>
      <c r="G247" s="18"/>
      <c r="H247" s="18"/>
    </row>
    <row r="248" spans="1:8" ht="31.5">
      <c r="A248" s="13"/>
      <c r="B248" s="22" t="s">
        <v>280</v>
      </c>
      <c r="C248" s="15" t="s">
        <v>281</v>
      </c>
      <c r="D248" s="15" t="s">
        <v>486</v>
      </c>
      <c r="E248" s="15">
        <v>1639</v>
      </c>
      <c r="F248" s="18"/>
      <c r="G248" s="18"/>
      <c r="H248" s="18"/>
    </row>
    <row r="249" spans="1:8" ht="31.5">
      <c r="A249" s="13"/>
      <c r="B249" s="22" t="s">
        <v>304</v>
      </c>
      <c r="C249" s="15" t="s">
        <v>220</v>
      </c>
      <c r="D249" s="15" t="s">
        <v>486</v>
      </c>
      <c r="E249" s="15">
        <v>24361</v>
      </c>
      <c r="F249" s="18"/>
      <c r="G249" s="18"/>
      <c r="H249" s="18"/>
    </row>
    <row r="250" spans="1:8" ht="47.25">
      <c r="A250" s="13"/>
      <c r="B250" s="53" t="s">
        <v>559</v>
      </c>
      <c r="C250" s="52" t="s">
        <v>561</v>
      </c>
      <c r="D250" s="52" t="s">
        <v>493</v>
      </c>
      <c r="E250" s="15">
        <v>669</v>
      </c>
      <c r="F250" s="18"/>
      <c r="G250" s="18"/>
      <c r="H250" s="18"/>
    </row>
    <row r="251" spans="1:8" ht="31.5">
      <c r="A251" s="13"/>
      <c r="B251" s="53" t="s">
        <v>562</v>
      </c>
      <c r="C251" s="52" t="s">
        <v>40</v>
      </c>
      <c r="D251" s="52" t="s">
        <v>493</v>
      </c>
      <c r="E251" s="15">
        <v>733</v>
      </c>
      <c r="F251" s="18"/>
      <c r="G251" s="18"/>
      <c r="H251" s="18"/>
    </row>
    <row r="252" spans="1:8" ht="48" thickBot="1">
      <c r="A252" s="11"/>
      <c r="B252" s="54" t="s">
        <v>682</v>
      </c>
      <c r="C252" s="26" t="s">
        <v>315</v>
      </c>
      <c r="D252" s="26" t="s">
        <v>3</v>
      </c>
      <c r="E252" s="12">
        <v>11502</v>
      </c>
      <c r="F252" s="17"/>
      <c r="G252" s="17"/>
      <c r="H252" s="17"/>
    </row>
    <row r="253" spans="1:8" ht="19.5" customHeight="1">
      <c r="A253" s="8" t="s">
        <v>314</v>
      </c>
      <c r="B253" s="21" t="s">
        <v>100</v>
      </c>
      <c r="C253" s="10" t="s">
        <v>115</v>
      </c>
      <c r="D253" s="10" t="s">
        <v>478</v>
      </c>
      <c r="E253" s="10">
        <v>29803</v>
      </c>
      <c r="F253" s="16">
        <f>E253+E254+E255+E256+E257+E258+E259+E260</f>
        <v>51875.28</v>
      </c>
      <c r="G253" s="16">
        <v>119909</v>
      </c>
      <c r="H253" s="16">
        <f>G253-F253</f>
        <v>68033.72</v>
      </c>
    </row>
    <row r="254" spans="1:8" ht="32.25" customHeight="1">
      <c r="A254" s="13"/>
      <c r="B254" s="22" t="s">
        <v>127</v>
      </c>
      <c r="C254" s="15"/>
      <c r="D254" s="15" t="s">
        <v>478</v>
      </c>
      <c r="E254" s="15">
        <v>318</v>
      </c>
      <c r="F254" s="18"/>
      <c r="G254" s="18"/>
      <c r="H254" s="18"/>
    </row>
    <row r="255" spans="1:8" ht="48" customHeight="1">
      <c r="A255" s="13"/>
      <c r="B255" s="53" t="s">
        <v>681</v>
      </c>
      <c r="C255" s="15" t="s">
        <v>315</v>
      </c>
      <c r="D255" s="15" t="s">
        <v>474</v>
      </c>
      <c r="E255" s="15">
        <v>10301</v>
      </c>
      <c r="F255" s="18"/>
      <c r="G255" s="18"/>
      <c r="H255" s="18"/>
    </row>
    <row r="256" spans="1:8" ht="48" customHeight="1">
      <c r="A256" s="13"/>
      <c r="B256" s="22" t="s">
        <v>193</v>
      </c>
      <c r="C256" s="15" t="s">
        <v>189</v>
      </c>
      <c r="D256" s="15" t="s">
        <v>472</v>
      </c>
      <c r="E256" s="15">
        <v>4899.28</v>
      </c>
      <c r="F256" s="18"/>
      <c r="G256" s="18"/>
      <c r="H256" s="18"/>
    </row>
    <row r="257" spans="1:8" ht="15" customHeight="1">
      <c r="A257" s="13"/>
      <c r="B257" s="22" t="s">
        <v>272</v>
      </c>
      <c r="C257" s="15" t="s">
        <v>273</v>
      </c>
      <c r="D257" s="15" t="s">
        <v>486</v>
      </c>
      <c r="E257" s="15">
        <v>158</v>
      </c>
      <c r="F257" s="18"/>
      <c r="G257" s="18"/>
      <c r="H257" s="18"/>
    </row>
    <row r="258" spans="1:8" ht="15" customHeight="1">
      <c r="A258" s="13"/>
      <c r="B258" s="53" t="s">
        <v>225</v>
      </c>
      <c r="C258" s="52" t="s">
        <v>519</v>
      </c>
      <c r="D258" s="52" t="s">
        <v>489</v>
      </c>
      <c r="E258" s="15">
        <v>2706</v>
      </c>
      <c r="F258" s="18"/>
      <c r="G258" s="18"/>
      <c r="H258" s="18"/>
    </row>
    <row r="259" spans="1:8" ht="30" customHeight="1">
      <c r="A259" s="13"/>
      <c r="B259" s="53" t="s">
        <v>555</v>
      </c>
      <c r="C259" s="52" t="s">
        <v>490</v>
      </c>
      <c r="D259" s="52" t="s">
        <v>493</v>
      </c>
      <c r="E259" s="15">
        <v>1248</v>
      </c>
      <c r="F259" s="18"/>
      <c r="G259" s="18"/>
      <c r="H259" s="18"/>
    </row>
    <row r="260" spans="1:8" ht="48" customHeight="1" thickBot="1">
      <c r="A260" s="11"/>
      <c r="B260" s="54" t="s">
        <v>626</v>
      </c>
      <c r="C260" s="26" t="s">
        <v>627</v>
      </c>
      <c r="D260" s="26" t="s">
        <v>3</v>
      </c>
      <c r="E260" s="12">
        <v>2442</v>
      </c>
      <c r="F260" s="17"/>
      <c r="G260" s="17"/>
      <c r="H260" s="17"/>
    </row>
    <row r="261" spans="1:8" ht="15.75">
      <c r="A261" s="8" t="s">
        <v>408</v>
      </c>
      <c r="B261" s="21" t="s">
        <v>484</v>
      </c>
      <c r="C261" s="10" t="s">
        <v>336</v>
      </c>
      <c r="D261" s="10" t="s">
        <v>476</v>
      </c>
      <c r="E261" s="10">
        <v>31957</v>
      </c>
      <c r="F261" s="16">
        <f>E261+E262+E263+E264+E265+E266</f>
        <v>116738</v>
      </c>
      <c r="G261" s="16">
        <v>60394</v>
      </c>
      <c r="H261" s="16">
        <f>G261-F261</f>
        <v>-56344</v>
      </c>
    </row>
    <row r="262" spans="1:8" ht="31.5">
      <c r="A262" s="13"/>
      <c r="B262" s="22" t="s">
        <v>148</v>
      </c>
      <c r="C262" s="15" t="s">
        <v>315</v>
      </c>
      <c r="D262" s="15" t="s">
        <v>474</v>
      </c>
      <c r="E262" s="15">
        <v>10301</v>
      </c>
      <c r="F262" s="18"/>
      <c r="G262" s="18"/>
      <c r="H262" s="18"/>
    </row>
    <row r="263" spans="1:8" ht="31.5">
      <c r="A263" s="13"/>
      <c r="B263" s="22" t="s">
        <v>248</v>
      </c>
      <c r="C263" s="15" t="s">
        <v>12</v>
      </c>
      <c r="D263" s="15" t="s">
        <v>467</v>
      </c>
      <c r="E263" s="15">
        <v>515</v>
      </c>
      <c r="F263" s="18"/>
      <c r="G263" s="18"/>
      <c r="H263" s="18"/>
    </row>
    <row r="264" spans="1:8" ht="15.75">
      <c r="A264" s="13"/>
      <c r="B264" s="22" t="s">
        <v>481</v>
      </c>
      <c r="C264" s="15" t="s">
        <v>5</v>
      </c>
      <c r="D264" s="15" t="s">
        <v>467</v>
      </c>
      <c r="E264" s="15">
        <v>465</v>
      </c>
      <c r="F264" s="18"/>
      <c r="G264" s="18"/>
      <c r="H264" s="18"/>
    </row>
    <row r="265" spans="1:8" ht="31.5">
      <c r="A265" s="13"/>
      <c r="B265" s="22" t="s">
        <v>269</v>
      </c>
      <c r="C265" s="15" t="s">
        <v>270</v>
      </c>
      <c r="D265" s="15" t="s">
        <v>467</v>
      </c>
      <c r="E265" s="15">
        <v>39757</v>
      </c>
      <c r="F265" s="18"/>
      <c r="G265" s="18"/>
      <c r="H265" s="18"/>
    </row>
    <row r="266" spans="1:8" ht="95.25" thickBot="1">
      <c r="A266" s="11"/>
      <c r="B266" s="54" t="s">
        <v>567</v>
      </c>
      <c r="C266" s="26" t="s">
        <v>568</v>
      </c>
      <c r="D266" s="26" t="s">
        <v>493</v>
      </c>
      <c r="E266" s="12">
        <v>33743</v>
      </c>
      <c r="F266" s="17"/>
      <c r="G266" s="17"/>
      <c r="H266" s="17"/>
    </row>
    <row r="267" spans="1:8" ht="15.75">
      <c r="A267" s="8" t="s">
        <v>316</v>
      </c>
      <c r="B267" s="21" t="s">
        <v>36</v>
      </c>
      <c r="C267" s="10" t="s">
        <v>37</v>
      </c>
      <c r="D267" s="10" t="s">
        <v>480</v>
      </c>
      <c r="E267" s="10">
        <v>120</v>
      </c>
      <c r="F267" s="16">
        <f>E267+E268+E269+E270+E271+E272+E273</f>
        <v>44761.15</v>
      </c>
      <c r="G267" s="16">
        <v>111420</v>
      </c>
      <c r="H267" s="16">
        <f>G267-F267</f>
        <v>66658.85</v>
      </c>
    </row>
    <row r="268" spans="1:8" ht="15.75">
      <c r="A268" s="13"/>
      <c r="B268" s="22" t="s">
        <v>97</v>
      </c>
      <c r="C268" s="15" t="s">
        <v>0</v>
      </c>
      <c r="D268" s="15" t="s">
        <v>476</v>
      </c>
      <c r="E268" s="15">
        <v>814</v>
      </c>
      <c r="F268" s="18"/>
      <c r="G268" s="18"/>
      <c r="H268" s="18"/>
    </row>
    <row r="269" spans="1:8" ht="15.75">
      <c r="A269" s="13"/>
      <c r="B269" s="22" t="s">
        <v>100</v>
      </c>
      <c r="C269" s="15" t="s">
        <v>116</v>
      </c>
      <c r="D269" s="15" t="s">
        <v>478</v>
      </c>
      <c r="E269" s="15">
        <v>27132</v>
      </c>
      <c r="F269" s="18"/>
      <c r="G269" s="18"/>
      <c r="H269" s="18"/>
    </row>
    <row r="270" spans="1:8" ht="31.5">
      <c r="A270" s="13"/>
      <c r="B270" s="22" t="s">
        <v>167</v>
      </c>
      <c r="C270" s="15" t="s">
        <v>169</v>
      </c>
      <c r="D270" s="15" t="s">
        <v>474</v>
      </c>
      <c r="E270" s="15">
        <v>8462</v>
      </c>
      <c r="F270" s="18"/>
      <c r="G270" s="18"/>
      <c r="H270" s="18"/>
    </row>
    <row r="271" spans="1:8" ht="47.25">
      <c r="A271" s="13"/>
      <c r="B271" s="22" t="s">
        <v>193</v>
      </c>
      <c r="C271" s="15" t="s">
        <v>190</v>
      </c>
      <c r="D271" s="15" t="s">
        <v>472</v>
      </c>
      <c r="E271" s="15">
        <v>4982.15</v>
      </c>
      <c r="F271" s="18"/>
      <c r="G271" s="18"/>
      <c r="H271" s="18"/>
    </row>
    <row r="272" spans="1:8" ht="15.75">
      <c r="A272" s="13"/>
      <c r="B272" s="53" t="s">
        <v>225</v>
      </c>
      <c r="C272" s="52" t="s">
        <v>518</v>
      </c>
      <c r="D272" s="52" t="s">
        <v>489</v>
      </c>
      <c r="E272" s="15">
        <v>3061</v>
      </c>
      <c r="F272" s="18"/>
      <c r="G272" s="18"/>
      <c r="H272" s="18"/>
    </row>
    <row r="273" spans="1:8" ht="32.25" thickBot="1">
      <c r="A273" s="11"/>
      <c r="B273" s="54" t="s">
        <v>611</v>
      </c>
      <c r="C273" s="26" t="s">
        <v>336</v>
      </c>
      <c r="D273" s="26" t="s">
        <v>492</v>
      </c>
      <c r="E273" s="12">
        <v>190</v>
      </c>
      <c r="F273" s="17"/>
      <c r="G273" s="17"/>
      <c r="H273" s="17"/>
    </row>
    <row r="274" spans="1:8" ht="48" customHeight="1">
      <c r="A274" s="8" t="s">
        <v>317</v>
      </c>
      <c r="B274" s="21" t="s">
        <v>128</v>
      </c>
      <c r="C274" s="10" t="s">
        <v>129</v>
      </c>
      <c r="D274" s="10" t="s">
        <v>478</v>
      </c>
      <c r="E274" s="10">
        <v>193</v>
      </c>
      <c r="F274" s="16">
        <f>E274+E275+E276+E277+E278</f>
        <v>4794</v>
      </c>
      <c r="G274" s="16">
        <v>118208</v>
      </c>
      <c r="H274" s="16">
        <f>G274-F274</f>
        <v>113414</v>
      </c>
    </row>
    <row r="275" spans="1:8" ht="17.25" customHeight="1">
      <c r="A275" s="13"/>
      <c r="B275" s="22" t="s">
        <v>132</v>
      </c>
      <c r="C275" s="15" t="s">
        <v>133</v>
      </c>
      <c r="D275" s="15" t="s">
        <v>474</v>
      </c>
      <c r="E275" s="15">
        <v>439</v>
      </c>
      <c r="F275" s="18"/>
      <c r="G275" s="18"/>
      <c r="H275" s="18"/>
    </row>
    <row r="276" spans="1:8" ht="17.25" customHeight="1">
      <c r="A276" s="13"/>
      <c r="B276" s="22" t="s">
        <v>235</v>
      </c>
      <c r="C276" s="15" t="s">
        <v>236</v>
      </c>
      <c r="D276" s="15" t="s">
        <v>467</v>
      </c>
      <c r="E276" s="15">
        <v>2634</v>
      </c>
      <c r="F276" s="18"/>
      <c r="G276" s="18"/>
      <c r="H276" s="18"/>
    </row>
    <row r="277" spans="1:8" ht="31.5" customHeight="1">
      <c r="A277" s="13"/>
      <c r="B277" s="22" t="s">
        <v>294</v>
      </c>
      <c r="C277" s="15" t="s">
        <v>295</v>
      </c>
      <c r="D277" s="15" t="s">
        <v>486</v>
      </c>
      <c r="E277" s="15">
        <v>1105</v>
      </c>
      <c r="F277" s="18"/>
      <c r="G277" s="18"/>
      <c r="H277" s="18"/>
    </row>
    <row r="278" spans="1:8" ht="31.5" customHeight="1" thickBot="1">
      <c r="A278" s="11"/>
      <c r="B278" s="54" t="s">
        <v>524</v>
      </c>
      <c r="C278" s="26" t="s">
        <v>6</v>
      </c>
      <c r="D278" s="26" t="s">
        <v>489</v>
      </c>
      <c r="E278" s="12">
        <v>423</v>
      </c>
      <c r="F278" s="17"/>
      <c r="G278" s="17"/>
      <c r="H278" s="17"/>
    </row>
    <row r="279" spans="1:8" ht="62.25" customHeight="1">
      <c r="A279" s="8" t="s">
        <v>277</v>
      </c>
      <c r="B279" s="21" t="s">
        <v>278</v>
      </c>
      <c r="C279" s="10" t="s">
        <v>279</v>
      </c>
      <c r="D279" s="10" t="s">
        <v>486</v>
      </c>
      <c r="E279" s="10">
        <v>565</v>
      </c>
      <c r="F279" s="16">
        <f>E279+E280</f>
        <v>1382</v>
      </c>
      <c r="G279" s="16">
        <v>57366</v>
      </c>
      <c r="H279" s="16">
        <f>G279-F279</f>
        <v>55984</v>
      </c>
    </row>
    <row r="280" spans="1:8" ht="49.5" customHeight="1" thickBot="1">
      <c r="A280" s="11"/>
      <c r="B280" s="54" t="s">
        <v>497</v>
      </c>
      <c r="C280" s="26" t="s">
        <v>498</v>
      </c>
      <c r="D280" s="26" t="s">
        <v>489</v>
      </c>
      <c r="E280" s="12">
        <v>817</v>
      </c>
      <c r="F280" s="17"/>
      <c r="G280" s="17"/>
      <c r="H280" s="17"/>
    </row>
    <row r="281" spans="1:8" ht="15.75">
      <c r="A281" s="8" t="s">
        <v>318</v>
      </c>
      <c r="B281" s="21" t="s">
        <v>475</v>
      </c>
      <c r="C281" s="10" t="s">
        <v>40</v>
      </c>
      <c r="D281" s="10" t="s">
        <v>480</v>
      </c>
      <c r="E281" s="10">
        <v>762</v>
      </c>
      <c r="F281" s="16">
        <f>SUM(E281:E297)</f>
        <v>337458</v>
      </c>
      <c r="G281" s="16">
        <v>221248</v>
      </c>
      <c r="H281" s="16">
        <f>G281-F281</f>
        <v>-116210</v>
      </c>
    </row>
    <row r="282" spans="1:8" ht="31.5">
      <c r="A282" s="13"/>
      <c r="B282" s="22" t="s">
        <v>54</v>
      </c>
      <c r="C282" s="15" t="s">
        <v>336</v>
      </c>
      <c r="D282" s="15" t="s">
        <v>477</v>
      </c>
      <c r="E282" s="15">
        <v>4139</v>
      </c>
      <c r="F282" s="18"/>
      <c r="G282" s="18"/>
      <c r="H282" s="18"/>
    </row>
    <row r="283" spans="1:8" ht="47.25">
      <c r="A283" s="13"/>
      <c r="B283" s="22" t="s">
        <v>56</v>
      </c>
      <c r="C283" s="15" t="s">
        <v>57</v>
      </c>
      <c r="D283" s="15" t="s">
        <v>477</v>
      </c>
      <c r="E283" s="15">
        <v>21845</v>
      </c>
      <c r="F283" s="18"/>
      <c r="G283" s="18"/>
      <c r="H283" s="18"/>
    </row>
    <row r="284" spans="1:8" ht="78.75">
      <c r="A284" s="13"/>
      <c r="B284" s="22" t="s">
        <v>83</v>
      </c>
      <c r="C284" s="15" t="s">
        <v>84</v>
      </c>
      <c r="D284" s="15" t="s">
        <v>477</v>
      </c>
      <c r="E284" s="15">
        <v>26794</v>
      </c>
      <c r="F284" s="18"/>
      <c r="G284" s="18"/>
      <c r="H284" s="18"/>
    </row>
    <row r="285" spans="1:8" ht="15.75">
      <c r="A285" s="13"/>
      <c r="B285" s="22" t="s">
        <v>484</v>
      </c>
      <c r="C285" s="15" t="s">
        <v>332</v>
      </c>
      <c r="D285" s="15" t="s">
        <v>476</v>
      </c>
      <c r="E285" s="15">
        <v>163774</v>
      </c>
      <c r="F285" s="18"/>
      <c r="G285" s="18"/>
      <c r="H285" s="18"/>
    </row>
    <row r="286" spans="1:8" ht="31.5">
      <c r="A286" s="13"/>
      <c r="B286" s="22" t="s">
        <v>111</v>
      </c>
      <c r="C286" s="15" t="s">
        <v>112</v>
      </c>
      <c r="D286" s="15" t="s">
        <v>478</v>
      </c>
      <c r="E286" s="15">
        <v>35296</v>
      </c>
      <c r="F286" s="18"/>
      <c r="G286" s="18"/>
      <c r="H286" s="18"/>
    </row>
    <row r="287" spans="1:8" ht="32.25" customHeight="1">
      <c r="A287" s="13"/>
      <c r="B287" s="22" t="s">
        <v>101</v>
      </c>
      <c r="C287" s="15" t="s">
        <v>211</v>
      </c>
      <c r="D287" s="15" t="s">
        <v>478</v>
      </c>
      <c r="E287" s="15">
        <v>66798</v>
      </c>
      <c r="F287" s="18"/>
      <c r="G287" s="18"/>
      <c r="H287" s="18"/>
    </row>
    <row r="288" spans="1:8" ht="48.75" customHeight="1">
      <c r="A288" s="13"/>
      <c r="B288" s="22" t="s">
        <v>159</v>
      </c>
      <c r="C288" s="15" t="s">
        <v>158</v>
      </c>
      <c r="D288" s="15" t="s">
        <v>474</v>
      </c>
      <c r="E288" s="15">
        <v>4650</v>
      </c>
      <c r="F288" s="18"/>
      <c r="G288" s="18"/>
      <c r="H288" s="18"/>
    </row>
    <row r="289" spans="1:8" ht="33" customHeight="1">
      <c r="A289" s="13"/>
      <c r="B289" s="22" t="s">
        <v>170</v>
      </c>
      <c r="C289" s="15" t="s">
        <v>171</v>
      </c>
      <c r="D289" s="15" t="s">
        <v>474</v>
      </c>
      <c r="E289" s="15">
        <v>9602</v>
      </c>
      <c r="F289" s="18"/>
      <c r="G289" s="18"/>
      <c r="H289" s="18"/>
    </row>
    <row r="290" spans="1:8" ht="33" customHeight="1">
      <c r="A290" s="13"/>
      <c r="B290" s="22" t="s">
        <v>257</v>
      </c>
      <c r="C290" s="15" t="s">
        <v>258</v>
      </c>
      <c r="D290" s="15" t="s">
        <v>467</v>
      </c>
      <c r="E290" s="15">
        <v>289</v>
      </c>
      <c r="F290" s="18"/>
      <c r="G290" s="18"/>
      <c r="H290" s="18"/>
    </row>
    <row r="291" spans="1:8" ht="33" customHeight="1">
      <c r="A291" s="13"/>
      <c r="B291" s="22" t="s">
        <v>259</v>
      </c>
      <c r="C291" s="15" t="s">
        <v>15</v>
      </c>
      <c r="D291" s="15" t="s">
        <v>467</v>
      </c>
      <c r="E291" s="15">
        <v>262</v>
      </c>
      <c r="F291" s="18"/>
      <c r="G291" s="18"/>
      <c r="H291" s="18"/>
    </row>
    <row r="292" spans="1:8" ht="31.5" customHeight="1">
      <c r="A292" s="13"/>
      <c r="B292" s="22" t="s">
        <v>292</v>
      </c>
      <c r="C292" s="15" t="s">
        <v>315</v>
      </c>
      <c r="D292" s="15" t="s">
        <v>486</v>
      </c>
      <c r="E292" s="15">
        <v>92</v>
      </c>
      <c r="F292" s="18"/>
      <c r="G292" s="18"/>
      <c r="H292" s="18"/>
    </row>
    <row r="293" spans="1:8" ht="31.5" customHeight="1">
      <c r="A293" s="13"/>
      <c r="B293" s="53" t="s">
        <v>525</v>
      </c>
      <c r="C293" s="52" t="s">
        <v>526</v>
      </c>
      <c r="D293" s="52" t="s">
        <v>489</v>
      </c>
      <c r="E293" s="15">
        <v>302</v>
      </c>
      <c r="F293" s="18"/>
      <c r="G293" s="18"/>
      <c r="H293" s="18"/>
    </row>
    <row r="294" spans="1:8" ht="16.5" customHeight="1">
      <c r="A294" s="13"/>
      <c r="B294" s="53" t="s">
        <v>541</v>
      </c>
      <c r="C294" s="52" t="s">
        <v>258</v>
      </c>
      <c r="D294" s="52" t="s">
        <v>493</v>
      </c>
      <c r="E294" s="15">
        <v>343</v>
      </c>
      <c r="F294" s="18"/>
      <c r="G294" s="18"/>
      <c r="H294" s="18"/>
    </row>
    <row r="295" spans="1:8" ht="16.5" customHeight="1">
      <c r="A295" s="13"/>
      <c r="B295" s="53" t="s">
        <v>587</v>
      </c>
      <c r="C295" s="52" t="s">
        <v>588</v>
      </c>
      <c r="D295" s="52" t="s">
        <v>492</v>
      </c>
      <c r="E295" s="15">
        <v>629</v>
      </c>
      <c r="F295" s="18"/>
      <c r="G295" s="18"/>
      <c r="H295" s="18"/>
    </row>
    <row r="296" spans="1:8" ht="30.75" customHeight="1">
      <c r="A296" s="13"/>
      <c r="B296" s="53" t="s">
        <v>595</v>
      </c>
      <c r="C296" s="52" t="s">
        <v>17</v>
      </c>
      <c r="D296" s="52" t="s">
        <v>492</v>
      </c>
      <c r="E296" s="15">
        <v>1751</v>
      </c>
      <c r="F296" s="18"/>
      <c r="G296" s="18"/>
      <c r="H296" s="18"/>
    </row>
    <row r="297" spans="1:8" ht="47.25" customHeight="1" thickBot="1">
      <c r="A297" s="11"/>
      <c r="B297" s="54" t="s">
        <v>633</v>
      </c>
      <c r="C297" s="26" t="s">
        <v>634</v>
      </c>
      <c r="D297" s="26" t="s">
        <v>3</v>
      </c>
      <c r="E297" s="12">
        <v>130</v>
      </c>
      <c r="F297" s="17"/>
      <c r="G297" s="17"/>
      <c r="H297" s="17"/>
    </row>
    <row r="298" spans="1:8" ht="47.25">
      <c r="A298" s="8" t="s">
        <v>319</v>
      </c>
      <c r="B298" s="21" t="s">
        <v>85</v>
      </c>
      <c r="C298" s="10" t="s">
        <v>86</v>
      </c>
      <c r="D298" s="10" t="s">
        <v>477</v>
      </c>
      <c r="E298" s="10">
        <v>61329</v>
      </c>
      <c r="F298" s="16">
        <f>E298+E299+E300+E301+E302+E304</f>
        <v>292558</v>
      </c>
      <c r="G298" s="16">
        <v>126378</v>
      </c>
      <c r="H298" s="16">
        <f>G298-F298</f>
        <v>-166180</v>
      </c>
    </row>
    <row r="299" spans="1:8" ht="15.75">
      <c r="A299" s="13"/>
      <c r="B299" s="22" t="s">
        <v>100</v>
      </c>
      <c r="C299" s="15" t="s">
        <v>117</v>
      </c>
      <c r="D299" s="15" t="s">
        <v>478</v>
      </c>
      <c r="E299" s="15">
        <v>117880</v>
      </c>
      <c r="F299" s="18"/>
      <c r="G299" s="18"/>
      <c r="H299" s="18"/>
    </row>
    <row r="300" spans="1:8" ht="31.5">
      <c r="A300" s="13"/>
      <c r="B300" s="22" t="s">
        <v>167</v>
      </c>
      <c r="C300" s="15" t="s">
        <v>168</v>
      </c>
      <c r="D300" s="15" t="s">
        <v>474</v>
      </c>
      <c r="E300" s="15">
        <v>9611</v>
      </c>
      <c r="F300" s="18"/>
      <c r="G300" s="18"/>
      <c r="H300" s="18"/>
    </row>
    <row r="301" spans="1:8" ht="31.5">
      <c r="A301" s="13"/>
      <c r="B301" s="22" t="s">
        <v>210</v>
      </c>
      <c r="C301" s="15" t="s">
        <v>488</v>
      </c>
      <c r="D301" s="15" t="s">
        <v>486</v>
      </c>
      <c r="E301" s="15">
        <v>5723</v>
      </c>
      <c r="F301" s="18"/>
      <c r="G301" s="18"/>
      <c r="H301" s="18"/>
    </row>
    <row r="302" spans="1:8" ht="63">
      <c r="A302" s="13"/>
      <c r="B302" s="22" t="s">
        <v>34</v>
      </c>
      <c r="C302" s="15" t="s">
        <v>299</v>
      </c>
      <c r="D302" s="56" t="s">
        <v>486</v>
      </c>
      <c r="E302" s="56">
        <v>96964</v>
      </c>
      <c r="F302" s="18"/>
      <c r="G302" s="18"/>
      <c r="H302" s="18"/>
    </row>
    <row r="303" spans="1:8" ht="63">
      <c r="A303" s="13"/>
      <c r="B303" s="22" t="s">
        <v>4</v>
      </c>
      <c r="C303" s="15" t="s">
        <v>300</v>
      </c>
      <c r="D303" s="56"/>
      <c r="E303" s="56"/>
      <c r="F303" s="18"/>
      <c r="G303" s="18"/>
      <c r="H303" s="18"/>
    </row>
    <row r="304" spans="1:8" ht="63.75" thickBot="1">
      <c r="A304" s="11"/>
      <c r="B304" s="54" t="s">
        <v>605</v>
      </c>
      <c r="C304" s="26" t="s">
        <v>606</v>
      </c>
      <c r="D304" s="26" t="s">
        <v>492</v>
      </c>
      <c r="E304" s="12">
        <v>1051</v>
      </c>
      <c r="F304" s="17"/>
      <c r="G304" s="17"/>
      <c r="H304" s="17"/>
    </row>
    <row r="305" spans="1:8" ht="15.75">
      <c r="A305" s="8" t="s">
        <v>320</v>
      </c>
      <c r="B305" s="21" t="s">
        <v>100</v>
      </c>
      <c r="C305" s="10" t="s">
        <v>118</v>
      </c>
      <c r="D305" s="10" t="s">
        <v>478</v>
      </c>
      <c r="E305" s="10">
        <v>133596</v>
      </c>
      <c r="F305" s="16">
        <f>E305+E306</f>
        <v>136297</v>
      </c>
      <c r="G305" s="16">
        <v>119950</v>
      </c>
      <c r="H305" s="16">
        <f>G305-F305</f>
        <v>-16347</v>
      </c>
    </row>
    <row r="306" spans="1:8" ht="63.75" thickBot="1">
      <c r="A306" s="11"/>
      <c r="B306" s="54" t="s">
        <v>638</v>
      </c>
      <c r="C306" s="26" t="s">
        <v>639</v>
      </c>
      <c r="D306" s="26" t="s">
        <v>3</v>
      </c>
      <c r="E306" s="12">
        <v>2701</v>
      </c>
      <c r="F306" s="17"/>
      <c r="G306" s="17"/>
      <c r="H306" s="17"/>
    </row>
    <row r="307" spans="1:8" ht="15.75">
      <c r="A307" s="8" t="s">
        <v>321</v>
      </c>
      <c r="B307" s="21" t="s">
        <v>100</v>
      </c>
      <c r="C307" s="10" t="s">
        <v>119</v>
      </c>
      <c r="D307" s="10" t="s">
        <v>478</v>
      </c>
      <c r="E307" s="10">
        <v>48142</v>
      </c>
      <c r="F307" s="16">
        <f>E307+E308+E309+E310</f>
        <v>57385</v>
      </c>
      <c r="G307" s="16">
        <v>132105</v>
      </c>
      <c r="H307" s="16">
        <f aca="true" t="shared" si="7" ref="H307:H363">G307-F307</f>
        <v>74720</v>
      </c>
    </row>
    <row r="308" spans="1:8" ht="15.75">
      <c r="A308" s="13"/>
      <c r="B308" s="22" t="s">
        <v>109</v>
      </c>
      <c r="C308" s="15" t="s">
        <v>22</v>
      </c>
      <c r="D308" s="15" t="s">
        <v>478</v>
      </c>
      <c r="E308" s="15">
        <v>1172</v>
      </c>
      <c r="F308" s="18"/>
      <c r="G308" s="18"/>
      <c r="H308" s="18"/>
    </row>
    <row r="309" spans="1:8" ht="78.75">
      <c r="A309" s="13"/>
      <c r="B309" s="53" t="s">
        <v>596</v>
      </c>
      <c r="C309" s="52" t="s">
        <v>597</v>
      </c>
      <c r="D309" s="52" t="s">
        <v>492</v>
      </c>
      <c r="E309" s="15">
        <v>3300</v>
      </c>
      <c r="F309" s="18"/>
      <c r="G309" s="18"/>
      <c r="H309" s="18"/>
    </row>
    <row r="310" spans="1:8" ht="16.5" thickBot="1">
      <c r="A310" s="11"/>
      <c r="B310" s="54" t="s">
        <v>645</v>
      </c>
      <c r="C310" s="26" t="s">
        <v>329</v>
      </c>
      <c r="D310" s="26" t="s">
        <v>3</v>
      </c>
      <c r="E310" s="12">
        <v>4771</v>
      </c>
      <c r="F310" s="17"/>
      <c r="G310" s="17"/>
      <c r="H310" s="17"/>
    </row>
    <row r="311" spans="1:8" ht="47.25">
      <c r="A311" s="8" t="s">
        <v>322</v>
      </c>
      <c r="B311" s="21" t="s">
        <v>99</v>
      </c>
      <c r="C311" s="10"/>
      <c r="D311" s="10" t="s">
        <v>477</v>
      </c>
      <c r="E311" s="10">
        <v>4155</v>
      </c>
      <c r="F311" s="16">
        <f>E311+E312+E313+E314+E315+E316+E317+E318</f>
        <v>20132.39</v>
      </c>
      <c r="G311" s="16">
        <v>95100</v>
      </c>
      <c r="H311" s="16">
        <f t="shared" si="7"/>
        <v>74967.61</v>
      </c>
    </row>
    <row r="312" spans="1:8" ht="31.5">
      <c r="A312" s="13"/>
      <c r="B312" s="22" t="s">
        <v>93</v>
      </c>
      <c r="C312" s="15" t="s">
        <v>315</v>
      </c>
      <c r="D312" s="15" t="s">
        <v>476</v>
      </c>
      <c r="E312" s="15">
        <v>279</v>
      </c>
      <c r="F312" s="18"/>
      <c r="G312" s="18"/>
      <c r="H312" s="18"/>
    </row>
    <row r="313" spans="1:8" ht="47.25">
      <c r="A313" s="13"/>
      <c r="B313" s="22" t="s">
        <v>137</v>
      </c>
      <c r="C313" s="15" t="s">
        <v>138</v>
      </c>
      <c r="D313" s="15" t="s">
        <v>474</v>
      </c>
      <c r="E313" s="15">
        <v>452</v>
      </c>
      <c r="F313" s="18"/>
      <c r="G313" s="18"/>
      <c r="H313" s="18"/>
    </row>
    <row r="314" spans="1:8" ht="31.5">
      <c r="A314" s="13"/>
      <c r="B314" s="22" t="s">
        <v>167</v>
      </c>
      <c r="C314" s="15" t="s">
        <v>169</v>
      </c>
      <c r="D314" s="15" t="s">
        <v>474</v>
      </c>
      <c r="E314" s="15">
        <v>8375</v>
      </c>
      <c r="F314" s="18"/>
      <c r="G314" s="18"/>
      <c r="H314" s="18"/>
    </row>
    <row r="315" spans="1:8" ht="47.25">
      <c r="A315" s="13"/>
      <c r="B315" s="22" t="s">
        <v>193</v>
      </c>
      <c r="C315" s="15" t="s">
        <v>191</v>
      </c>
      <c r="D315" s="15" t="s">
        <v>472</v>
      </c>
      <c r="E315" s="15">
        <v>3935.39</v>
      </c>
      <c r="F315" s="18"/>
      <c r="G315" s="18"/>
      <c r="H315" s="18"/>
    </row>
    <row r="316" spans="1:8" ht="31.5">
      <c r="A316" s="13"/>
      <c r="B316" s="22" t="s">
        <v>275</v>
      </c>
      <c r="C316" s="15" t="s">
        <v>276</v>
      </c>
      <c r="D316" s="52" t="s">
        <v>493</v>
      </c>
      <c r="E316" s="15">
        <v>267</v>
      </c>
      <c r="F316" s="18"/>
      <c r="G316" s="18"/>
      <c r="H316" s="18"/>
    </row>
    <row r="317" spans="1:8" ht="63">
      <c r="A317" s="13"/>
      <c r="B317" s="53" t="s">
        <v>612</v>
      </c>
      <c r="C317" s="52" t="s">
        <v>576</v>
      </c>
      <c r="D317" s="52" t="s">
        <v>492</v>
      </c>
      <c r="E317" s="15">
        <v>2481</v>
      </c>
      <c r="F317" s="18"/>
      <c r="G317" s="18"/>
      <c r="H317" s="18"/>
    </row>
    <row r="318" spans="1:8" ht="32.25" thickBot="1">
      <c r="A318" s="11"/>
      <c r="B318" s="54" t="s">
        <v>635</v>
      </c>
      <c r="C318" s="26" t="s">
        <v>19</v>
      </c>
      <c r="D318" s="26" t="s">
        <v>3</v>
      </c>
      <c r="E318" s="12">
        <v>188</v>
      </c>
      <c r="F318" s="17"/>
      <c r="G318" s="17"/>
      <c r="H318" s="17"/>
    </row>
    <row r="319" spans="1:8" ht="47.25">
      <c r="A319" s="8" t="s">
        <v>185</v>
      </c>
      <c r="B319" s="21" t="s">
        <v>193</v>
      </c>
      <c r="C319" s="10" t="s">
        <v>192</v>
      </c>
      <c r="D319" s="10" t="s">
        <v>472</v>
      </c>
      <c r="E319" s="10">
        <v>1200.23</v>
      </c>
      <c r="F319" s="16">
        <f>E319+E320</f>
        <v>1693.23</v>
      </c>
      <c r="G319" s="16">
        <v>478.74</v>
      </c>
      <c r="H319" s="16">
        <f>G319-F319</f>
        <v>-1214.49</v>
      </c>
    </row>
    <row r="320" spans="1:8" ht="32.25" thickBot="1">
      <c r="A320" s="11"/>
      <c r="B320" s="54" t="s">
        <v>590</v>
      </c>
      <c r="C320" s="26" t="s">
        <v>33</v>
      </c>
      <c r="D320" s="26" t="s">
        <v>492</v>
      </c>
      <c r="E320" s="12">
        <v>493</v>
      </c>
      <c r="F320" s="17"/>
      <c r="G320" s="17"/>
      <c r="H320" s="17"/>
    </row>
    <row r="321" spans="1:8" ht="16.5" thickBot="1">
      <c r="A321" s="50" t="s">
        <v>574</v>
      </c>
      <c r="B321" s="39"/>
      <c r="C321" s="24"/>
      <c r="D321" s="24"/>
      <c r="E321" s="24"/>
      <c r="F321" s="3">
        <f>E321</f>
        <v>0</v>
      </c>
      <c r="G321" s="25">
        <v>0</v>
      </c>
      <c r="H321" s="16">
        <f t="shared" si="7"/>
        <v>0</v>
      </c>
    </row>
    <row r="322" spans="1:8" ht="16.5" thickBot="1">
      <c r="A322" s="4" t="s">
        <v>412</v>
      </c>
      <c r="B322" s="38"/>
      <c r="C322" s="6"/>
      <c r="D322" s="6"/>
      <c r="E322" s="6"/>
      <c r="F322" s="3">
        <f>E322</f>
        <v>0</v>
      </c>
      <c r="G322" s="3">
        <f>6681/12*2</f>
        <v>1113.5</v>
      </c>
      <c r="H322" s="16">
        <f t="shared" si="7"/>
        <v>1113.5</v>
      </c>
    </row>
    <row r="323" spans="1:8" ht="16.5" thickBot="1">
      <c r="A323" s="4" t="s">
        <v>411</v>
      </c>
      <c r="B323" s="38"/>
      <c r="C323" s="6"/>
      <c r="D323" s="6"/>
      <c r="E323" s="6"/>
      <c r="F323" s="3">
        <f aca="true" t="shared" si="8" ref="F323:F332">E323</f>
        <v>0</v>
      </c>
      <c r="G323" s="3">
        <v>7535</v>
      </c>
      <c r="H323" s="16">
        <f t="shared" si="7"/>
        <v>7535</v>
      </c>
    </row>
    <row r="324" spans="1:9" ht="16.5" thickBot="1">
      <c r="A324" s="4" t="s">
        <v>410</v>
      </c>
      <c r="B324" s="47" t="s">
        <v>473</v>
      </c>
      <c r="C324" s="48" t="s">
        <v>68</v>
      </c>
      <c r="D324" s="48" t="s">
        <v>486</v>
      </c>
      <c r="E324" s="6">
        <v>12719</v>
      </c>
      <c r="F324" s="3">
        <f t="shared" si="8"/>
        <v>12719</v>
      </c>
      <c r="G324" s="3">
        <v>5851</v>
      </c>
      <c r="H324" s="16">
        <f t="shared" si="7"/>
        <v>-6868</v>
      </c>
      <c r="I324" s="35"/>
    </row>
    <row r="325" spans="1:8" ht="16.5" thickBot="1">
      <c r="A325" s="8" t="s">
        <v>413</v>
      </c>
      <c r="B325" s="21"/>
      <c r="C325" s="10"/>
      <c r="D325" s="10"/>
      <c r="E325" s="10"/>
      <c r="F325" s="3">
        <f t="shared" si="8"/>
        <v>0</v>
      </c>
      <c r="G325" s="16">
        <v>12190</v>
      </c>
      <c r="H325" s="16">
        <f t="shared" si="7"/>
        <v>12190</v>
      </c>
    </row>
    <row r="326" spans="1:8" ht="16.5" thickBot="1">
      <c r="A326" s="8" t="s">
        <v>414</v>
      </c>
      <c r="B326" s="21"/>
      <c r="C326" s="10"/>
      <c r="D326" s="10"/>
      <c r="E326" s="10"/>
      <c r="F326" s="3">
        <f t="shared" si="8"/>
        <v>0</v>
      </c>
      <c r="G326" s="16">
        <v>7390</v>
      </c>
      <c r="H326" s="16">
        <f t="shared" si="7"/>
        <v>7390</v>
      </c>
    </row>
    <row r="327" spans="1:8" ht="32.25" thickBot="1">
      <c r="A327" s="4" t="s">
        <v>415</v>
      </c>
      <c r="B327" s="38" t="s">
        <v>78</v>
      </c>
      <c r="C327" s="6" t="s">
        <v>315</v>
      </c>
      <c r="D327" s="6" t="s">
        <v>477</v>
      </c>
      <c r="E327" s="6">
        <v>1163</v>
      </c>
      <c r="F327" s="3">
        <f t="shared" si="8"/>
        <v>1163</v>
      </c>
      <c r="G327" s="3">
        <v>3438</v>
      </c>
      <c r="H327" s="16">
        <f t="shared" si="7"/>
        <v>2275</v>
      </c>
    </row>
    <row r="328" spans="1:8" ht="16.5" thickBot="1">
      <c r="A328" s="4" t="s">
        <v>416</v>
      </c>
      <c r="B328" s="38" t="s">
        <v>7</v>
      </c>
      <c r="C328" s="6" t="s">
        <v>134</v>
      </c>
      <c r="D328" s="6" t="s">
        <v>478</v>
      </c>
      <c r="E328" s="6">
        <v>4938</v>
      </c>
      <c r="F328" s="3">
        <f t="shared" si="8"/>
        <v>4938</v>
      </c>
      <c r="G328" s="3">
        <v>13121</v>
      </c>
      <c r="H328" s="16">
        <f t="shared" si="7"/>
        <v>8183</v>
      </c>
    </row>
    <row r="329" spans="1:8" ht="32.25" thickBot="1">
      <c r="A329" s="8" t="s">
        <v>417</v>
      </c>
      <c r="B329" s="45" t="s">
        <v>619</v>
      </c>
      <c r="C329" s="46" t="s">
        <v>623</v>
      </c>
      <c r="D329" s="46" t="s">
        <v>3</v>
      </c>
      <c r="E329" s="10">
        <v>2470</v>
      </c>
      <c r="F329" s="3">
        <f t="shared" si="8"/>
        <v>2470</v>
      </c>
      <c r="G329" s="16">
        <v>2885</v>
      </c>
      <c r="H329" s="16">
        <f t="shared" si="7"/>
        <v>415</v>
      </c>
    </row>
    <row r="330" spans="1:8" ht="16.5" thickBot="1">
      <c r="A330" s="4" t="s">
        <v>419</v>
      </c>
      <c r="B330" s="38"/>
      <c r="C330" s="6"/>
      <c r="D330" s="6"/>
      <c r="E330" s="6"/>
      <c r="F330" s="3">
        <f t="shared" si="8"/>
        <v>0</v>
      </c>
      <c r="G330" s="3">
        <v>8299.7</v>
      </c>
      <c r="H330" s="16">
        <f t="shared" si="7"/>
        <v>8299.7</v>
      </c>
    </row>
    <row r="331" spans="1:8" ht="16.5" thickBot="1">
      <c r="A331" s="4" t="s">
        <v>418</v>
      </c>
      <c r="B331" s="38"/>
      <c r="C331" s="6"/>
      <c r="D331" s="6"/>
      <c r="E331" s="6"/>
      <c r="F331" s="3">
        <f t="shared" si="8"/>
        <v>0</v>
      </c>
      <c r="G331" s="3">
        <f>8518/12*3</f>
        <v>2129.5</v>
      </c>
      <c r="H331" s="16">
        <f t="shared" si="7"/>
        <v>2129.5</v>
      </c>
    </row>
    <row r="332" spans="1:8" ht="48" thickBot="1">
      <c r="A332" s="4" t="s">
        <v>420</v>
      </c>
      <c r="B332" s="47" t="s">
        <v>604</v>
      </c>
      <c r="C332" s="48" t="s">
        <v>479</v>
      </c>
      <c r="D332" s="48" t="s">
        <v>492</v>
      </c>
      <c r="E332" s="6">
        <v>1245</v>
      </c>
      <c r="F332" s="3">
        <f t="shared" si="8"/>
        <v>1245</v>
      </c>
      <c r="G332" s="3">
        <v>6927</v>
      </c>
      <c r="H332" s="16">
        <f t="shared" si="7"/>
        <v>5682</v>
      </c>
    </row>
    <row r="333" spans="1:8" ht="94.5">
      <c r="A333" s="8" t="s">
        <v>421</v>
      </c>
      <c r="B333" s="21" t="s">
        <v>94</v>
      </c>
      <c r="C333" s="10" t="s">
        <v>252</v>
      </c>
      <c r="D333" s="10" t="s">
        <v>476</v>
      </c>
      <c r="E333" s="10">
        <v>62832</v>
      </c>
      <c r="F333" s="16">
        <f>E333+E334+E335+E336+E337+E338+E339</f>
        <v>79465</v>
      </c>
      <c r="G333" s="16">
        <v>19323</v>
      </c>
      <c r="H333" s="16">
        <f t="shared" si="7"/>
        <v>-60142</v>
      </c>
    </row>
    <row r="334" spans="1:8" ht="15.75">
      <c r="A334" s="13"/>
      <c r="B334" s="22" t="s">
        <v>160</v>
      </c>
      <c r="C334" s="15" t="s">
        <v>161</v>
      </c>
      <c r="D334" s="15" t="s">
        <v>474</v>
      </c>
      <c r="E334" s="15">
        <v>2739</v>
      </c>
      <c r="F334" s="18"/>
      <c r="G334" s="18"/>
      <c r="H334" s="18"/>
    </row>
    <row r="335" spans="1:8" ht="31.5">
      <c r="A335" s="13"/>
      <c r="B335" s="22" t="s">
        <v>167</v>
      </c>
      <c r="C335" s="15" t="s">
        <v>169</v>
      </c>
      <c r="D335" s="15" t="s">
        <v>474</v>
      </c>
      <c r="E335" s="15">
        <v>9452</v>
      </c>
      <c r="F335" s="18"/>
      <c r="G335" s="18"/>
      <c r="H335" s="18"/>
    </row>
    <row r="336" spans="1:8" ht="15.75">
      <c r="A336" s="13"/>
      <c r="B336" s="22" t="s">
        <v>251</v>
      </c>
      <c r="C336" s="15" t="s">
        <v>8</v>
      </c>
      <c r="D336" s="15" t="s">
        <v>467</v>
      </c>
      <c r="E336" s="15">
        <v>931</v>
      </c>
      <c r="F336" s="18"/>
      <c r="G336" s="18"/>
      <c r="H336" s="18"/>
    </row>
    <row r="337" spans="1:8" ht="31.5">
      <c r="A337" s="13"/>
      <c r="B337" s="53" t="s">
        <v>74</v>
      </c>
      <c r="C337" s="52" t="s">
        <v>9</v>
      </c>
      <c r="D337" s="52" t="s">
        <v>489</v>
      </c>
      <c r="E337" s="15">
        <v>1512</v>
      </c>
      <c r="F337" s="18"/>
      <c r="G337" s="18"/>
      <c r="H337" s="18"/>
    </row>
    <row r="338" spans="1:8" ht="47.25">
      <c r="A338" s="13"/>
      <c r="B338" s="53" t="s">
        <v>75</v>
      </c>
      <c r="C338" s="52" t="s">
        <v>566</v>
      </c>
      <c r="D338" s="52" t="s">
        <v>493</v>
      </c>
      <c r="E338" s="15">
        <v>1940</v>
      </c>
      <c r="F338" s="18"/>
      <c r="G338" s="18"/>
      <c r="H338" s="18"/>
    </row>
    <row r="339" spans="1:8" ht="48" thickBot="1">
      <c r="A339" s="11"/>
      <c r="B339" s="54" t="s">
        <v>600</v>
      </c>
      <c r="C339" s="26" t="s">
        <v>601</v>
      </c>
      <c r="D339" s="26" t="s">
        <v>492</v>
      </c>
      <c r="E339" s="12">
        <v>59</v>
      </c>
      <c r="F339" s="17"/>
      <c r="G339" s="17"/>
      <c r="H339" s="17"/>
    </row>
    <row r="340" spans="1:8" ht="16.5" thickBot="1">
      <c r="A340" s="8" t="s">
        <v>465</v>
      </c>
      <c r="B340" s="21"/>
      <c r="C340" s="10"/>
      <c r="D340" s="10"/>
      <c r="E340" s="10"/>
      <c r="F340" s="16">
        <f>E340</f>
        <v>0</v>
      </c>
      <c r="G340" s="16">
        <v>3625</v>
      </c>
      <c r="H340" s="16">
        <f t="shared" si="7"/>
        <v>3625</v>
      </c>
    </row>
    <row r="341" spans="1:8" ht="16.5" thickBot="1">
      <c r="A341" s="4" t="s">
        <v>422</v>
      </c>
      <c r="B341" s="40"/>
      <c r="C341" s="6"/>
      <c r="D341" s="6"/>
      <c r="E341" s="6"/>
      <c r="F341" s="16">
        <f aca="true" t="shared" si="9" ref="F341:F346">E341</f>
        <v>0</v>
      </c>
      <c r="G341" s="3">
        <v>1361</v>
      </c>
      <c r="H341" s="16">
        <f t="shared" si="7"/>
        <v>1361</v>
      </c>
    </row>
    <row r="342" spans="1:9" ht="32.25" thickBot="1">
      <c r="A342" s="4" t="s">
        <v>423</v>
      </c>
      <c r="B342" s="47" t="s">
        <v>528</v>
      </c>
      <c r="C342" s="48" t="s">
        <v>315</v>
      </c>
      <c r="D342" s="48" t="s">
        <v>489</v>
      </c>
      <c r="E342" s="6">
        <v>11451</v>
      </c>
      <c r="F342" s="16">
        <f t="shared" si="9"/>
        <v>11451</v>
      </c>
      <c r="G342" s="3">
        <v>10647</v>
      </c>
      <c r="H342" s="16">
        <f t="shared" si="7"/>
        <v>-804</v>
      </c>
      <c r="I342" s="35"/>
    </row>
    <row r="343" spans="1:8" ht="32.25" thickBot="1">
      <c r="A343" s="4" t="s">
        <v>424</v>
      </c>
      <c r="B343" s="38" t="s">
        <v>296</v>
      </c>
      <c r="C343" s="6" t="s">
        <v>297</v>
      </c>
      <c r="D343" s="6" t="s">
        <v>486</v>
      </c>
      <c r="E343" s="6">
        <v>39420</v>
      </c>
      <c r="F343" s="16">
        <f t="shared" si="9"/>
        <v>39420</v>
      </c>
      <c r="G343" s="3">
        <v>7156</v>
      </c>
      <c r="H343" s="16">
        <f t="shared" si="7"/>
        <v>-32264</v>
      </c>
    </row>
    <row r="344" spans="1:8" ht="16.5" thickBot="1">
      <c r="A344" s="4" t="s">
        <v>425</v>
      </c>
      <c r="B344" s="38"/>
      <c r="C344" s="6"/>
      <c r="D344" s="6"/>
      <c r="E344" s="6"/>
      <c r="F344" s="16">
        <f t="shared" si="9"/>
        <v>0</v>
      </c>
      <c r="G344" s="3">
        <v>3739</v>
      </c>
      <c r="H344" s="16">
        <f t="shared" si="7"/>
        <v>3739</v>
      </c>
    </row>
    <row r="345" spans="1:8" ht="48" thickBot="1">
      <c r="A345" s="4" t="s">
        <v>426</v>
      </c>
      <c r="B345" s="38" t="s">
        <v>149</v>
      </c>
      <c r="C345" s="6" t="s">
        <v>150</v>
      </c>
      <c r="D345" s="6" t="s">
        <v>474</v>
      </c>
      <c r="E345" s="6">
        <v>6093</v>
      </c>
      <c r="F345" s="16">
        <f t="shared" si="9"/>
        <v>6093</v>
      </c>
      <c r="G345" s="3">
        <v>7338</v>
      </c>
      <c r="H345" s="16">
        <f t="shared" si="7"/>
        <v>1245</v>
      </c>
    </row>
    <row r="346" spans="1:8" ht="46.5" customHeight="1" thickBot="1">
      <c r="A346" s="4" t="s">
        <v>2</v>
      </c>
      <c r="B346" s="45" t="s">
        <v>578</v>
      </c>
      <c r="C346" s="46" t="s">
        <v>579</v>
      </c>
      <c r="D346" s="46" t="s">
        <v>492</v>
      </c>
      <c r="E346" s="10">
        <v>630</v>
      </c>
      <c r="F346" s="16">
        <f t="shared" si="9"/>
        <v>630</v>
      </c>
      <c r="G346" s="3">
        <v>9880</v>
      </c>
      <c r="H346" s="16">
        <f t="shared" si="7"/>
        <v>9250</v>
      </c>
    </row>
    <row r="347" spans="1:8" ht="15.75">
      <c r="A347" s="8" t="s">
        <v>427</v>
      </c>
      <c r="B347" s="21" t="s">
        <v>483</v>
      </c>
      <c r="C347" s="10" t="s">
        <v>329</v>
      </c>
      <c r="D347" s="10" t="s">
        <v>480</v>
      </c>
      <c r="E347" s="10">
        <v>47450</v>
      </c>
      <c r="F347" s="16">
        <f>E347+E348</f>
        <v>47981</v>
      </c>
      <c r="G347" s="16">
        <v>17835</v>
      </c>
      <c r="H347" s="16">
        <f t="shared" si="7"/>
        <v>-30146</v>
      </c>
    </row>
    <row r="348" spans="1:8" ht="16.5" thickBot="1">
      <c r="A348" s="11"/>
      <c r="B348" s="19" t="s">
        <v>79</v>
      </c>
      <c r="C348" s="12" t="s">
        <v>482</v>
      </c>
      <c r="D348" s="12" t="s">
        <v>477</v>
      </c>
      <c r="E348" s="12">
        <v>531</v>
      </c>
      <c r="F348" s="17"/>
      <c r="G348" s="17"/>
      <c r="H348" s="17"/>
    </row>
    <row r="349" spans="1:8" ht="32.25" thickBot="1">
      <c r="A349" s="4" t="s">
        <v>428</v>
      </c>
      <c r="B349" s="38" t="s">
        <v>105</v>
      </c>
      <c r="C349" s="6" t="s">
        <v>470</v>
      </c>
      <c r="D349" s="6" t="s">
        <v>478</v>
      </c>
      <c r="E349" s="6">
        <v>310</v>
      </c>
      <c r="F349" s="3">
        <f>E349</f>
        <v>310</v>
      </c>
      <c r="G349" s="3">
        <v>11438</v>
      </c>
      <c r="H349" s="16">
        <f t="shared" si="7"/>
        <v>11128</v>
      </c>
    </row>
    <row r="350" spans="1:8" ht="31.5">
      <c r="A350" s="8" t="s">
        <v>429</v>
      </c>
      <c r="B350" s="21" t="s">
        <v>78</v>
      </c>
      <c r="C350" s="10" t="s">
        <v>315</v>
      </c>
      <c r="D350" s="10" t="s">
        <v>477</v>
      </c>
      <c r="E350" s="10">
        <v>1163</v>
      </c>
      <c r="F350" s="16">
        <f>E350+E351</f>
        <v>1430</v>
      </c>
      <c r="G350" s="16">
        <v>39273</v>
      </c>
      <c r="H350" s="16">
        <f t="shared" si="7"/>
        <v>37843</v>
      </c>
    </row>
    <row r="351" spans="1:8" ht="48" thickBot="1">
      <c r="A351" s="11"/>
      <c r="B351" s="54" t="s">
        <v>499</v>
      </c>
      <c r="C351" s="26" t="s">
        <v>276</v>
      </c>
      <c r="D351" s="26" t="s">
        <v>489</v>
      </c>
      <c r="E351" s="12">
        <v>267</v>
      </c>
      <c r="F351" s="17"/>
      <c r="G351" s="17"/>
      <c r="H351" s="17"/>
    </row>
    <row r="352" spans="1:8" ht="16.5" thickBot="1">
      <c r="A352" s="8" t="s">
        <v>430</v>
      </c>
      <c r="B352" s="21"/>
      <c r="C352" s="10"/>
      <c r="D352" s="10"/>
      <c r="E352" s="10"/>
      <c r="F352" s="3">
        <f aca="true" t="shared" si="10" ref="F352:F360">E352</f>
        <v>0</v>
      </c>
      <c r="G352" s="16">
        <v>39493</v>
      </c>
      <c r="H352" s="16">
        <f t="shared" si="7"/>
        <v>39493</v>
      </c>
    </row>
    <row r="353" spans="1:8" ht="48" thickBot="1">
      <c r="A353" s="8" t="s">
        <v>431</v>
      </c>
      <c r="B353" s="21" t="s">
        <v>205</v>
      </c>
      <c r="C353" s="10" t="s">
        <v>206</v>
      </c>
      <c r="D353" s="10" t="s">
        <v>474</v>
      </c>
      <c r="E353" s="10">
        <v>43318</v>
      </c>
      <c r="F353" s="3">
        <f t="shared" si="10"/>
        <v>43318</v>
      </c>
      <c r="G353" s="16">
        <v>30899</v>
      </c>
      <c r="H353" s="16">
        <f t="shared" si="7"/>
        <v>-12419</v>
      </c>
    </row>
    <row r="354" spans="1:8" ht="16.5" thickBot="1">
      <c r="A354" s="4" t="s">
        <v>432</v>
      </c>
      <c r="B354" s="38"/>
      <c r="C354" s="6"/>
      <c r="D354" s="6"/>
      <c r="E354" s="6"/>
      <c r="F354" s="3">
        <f t="shared" si="10"/>
        <v>0</v>
      </c>
      <c r="G354" s="3">
        <v>18992</v>
      </c>
      <c r="H354" s="16">
        <f t="shared" si="7"/>
        <v>18992</v>
      </c>
    </row>
    <row r="355" spans="1:8" ht="48" thickBot="1">
      <c r="A355" s="4" t="s">
        <v>433</v>
      </c>
      <c r="B355" s="21" t="s">
        <v>207</v>
      </c>
      <c r="C355" s="10" t="s">
        <v>208</v>
      </c>
      <c r="D355" s="10" t="s">
        <v>474</v>
      </c>
      <c r="E355" s="10">
        <v>28320</v>
      </c>
      <c r="F355" s="3">
        <f t="shared" si="10"/>
        <v>28320</v>
      </c>
      <c r="G355" s="3">
        <v>19325</v>
      </c>
      <c r="H355" s="16">
        <f t="shared" si="7"/>
        <v>-8995</v>
      </c>
    </row>
    <row r="356" spans="1:8" ht="32.25" thickBot="1">
      <c r="A356" s="4" t="s">
        <v>434</v>
      </c>
      <c r="B356" s="47" t="s">
        <v>494</v>
      </c>
      <c r="C356" s="48" t="s">
        <v>614</v>
      </c>
      <c r="D356" s="48" t="s">
        <v>467</v>
      </c>
      <c r="E356" s="6">
        <v>44022</v>
      </c>
      <c r="F356" s="3">
        <f t="shared" si="10"/>
        <v>44022</v>
      </c>
      <c r="G356" s="3">
        <v>27184</v>
      </c>
      <c r="H356" s="16">
        <f t="shared" si="7"/>
        <v>-16838</v>
      </c>
    </row>
    <row r="357" spans="1:8" ht="16.5" thickBot="1">
      <c r="A357" s="4" t="s">
        <v>435</v>
      </c>
      <c r="B357" s="38"/>
      <c r="C357" s="6"/>
      <c r="D357" s="6"/>
      <c r="E357" s="6"/>
      <c r="F357" s="3">
        <f t="shared" si="10"/>
        <v>0</v>
      </c>
      <c r="G357" s="33">
        <f>4337/12*8</f>
        <v>2891.3333333333335</v>
      </c>
      <c r="H357" s="34">
        <f t="shared" si="7"/>
        <v>2891.3333333333335</v>
      </c>
    </row>
    <row r="358" spans="1:8" ht="16.5" thickBot="1">
      <c r="A358" s="4" t="s">
        <v>438</v>
      </c>
      <c r="B358" s="38"/>
      <c r="C358" s="6"/>
      <c r="D358" s="6"/>
      <c r="E358" s="6"/>
      <c r="F358" s="3">
        <f t="shared" si="10"/>
        <v>0</v>
      </c>
      <c r="G358" s="3">
        <v>5756</v>
      </c>
      <c r="H358" s="16">
        <f t="shared" si="7"/>
        <v>5756</v>
      </c>
    </row>
    <row r="359" spans="1:8" ht="16.5" thickBot="1">
      <c r="A359" s="4" t="s">
        <v>437</v>
      </c>
      <c r="B359" s="38"/>
      <c r="C359" s="6"/>
      <c r="D359" s="6"/>
      <c r="E359" s="6"/>
      <c r="F359" s="3">
        <f t="shared" si="10"/>
        <v>0</v>
      </c>
      <c r="G359" s="3">
        <v>3949</v>
      </c>
      <c r="H359" s="16">
        <f t="shared" si="7"/>
        <v>3949</v>
      </c>
    </row>
    <row r="360" spans="1:8" ht="16.5" thickBot="1">
      <c r="A360" s="4" t="s">
        <v>436</v>
      </c>
      <c r="B360" s="38"/>
      <c r="C360" s="6"/>
      <c r="D360" s="6"/>
      <c r="E360" s="6"/>
      <c r="F360" s="3">
        <f t="shared" si="10"/>
        <v>0</v>
      </c>
      <c r="G360" s="3">
        <v>1930</v>
      </c>
      <c r="H360" s="16">
        <f t="shared" si="7"/>
        <v>1930</v>
      </c>
    </row>
    <row r="361" spans="1:8" ht="31.5">
      <c r="A361" s="8" t="s">
        <v>439</v>
      </c>
      <c r="B361" s="45" t="s">
        <v>471</v>
      </c>
      <c r="C361" s="46" t="s">
        <v>615</v>
      </c>
      <c r="D361" s="46" t="s">
        <v>486</v>
      </c>
      <c r="E361" s="10">
        <v>2203</v>
      </c>
      <c r="F361" s="16">
        <f>E361+E362</f>
        <v>12722</v>
      </c>
      <c r="G361" s="16">
        <v>65452</v>
      </c>
      <c r="H361" s="16">
        <f t="shared" si="7"/>
        <v>52730</v>
      </c>
    </row>
    <row r="362" spans="1:8" ht="16.5" thickBot="1">
      <c r="A362" s="11"/>
      <c r="B362" s="54" t="s">
        <v>621</v>
      </c>
      <c r="C362" s="26" t="s">
        <v>622</v>
      </c>
      <c r="D362" s="26" t="s">
        <v>3</v>
      </c>
      <c r="E362" s="12">
        <v>10519</v>
      </c>
      <c r="F362" s="17"/>
      <c r="G362" s="17"/>
      <c r="H362" s="17"/>
    </row>
    <row r="363" spans="1:8" ht="16.5" thickBot="1">
      <c r="A363" s="63" t="s">
        <v>35</v>
      </c>
      <c r="B363" s="64"/>
      <c r="C363" s="64"/>
      <c r="D363" s="64"/>
      <c r="E363" s="65"/>
      <c r="F363" s="27">
        <f>SUM(F5:F361)</f>
        <v>4099027.91</v>
      </c>
      <c r="G363" s="27">
        <f>SUM(G5:G361)</f>
        <v>4678815.856666666</v>
      </c>
      <c r="H363" s="16">
        <f t="shared" si="7"/>
        <v>579787.9466666663</v>
      </c>
    </row>
    <row r="364" ht="16.5" thickBot="1"/>
    <row r="365" spans="1:8" ht="35.25" customHeight="1" thickBot="1">
      <c r="A365" s="3" t="s">
        <v>306</v>
      </c>
      <c r="B365" s="3" t="s">
        <v>307</v>
      </c>
      <c r="C365" s="3" t="s">
        <v>308</v>
      </c>
      <c r="D365" s="3" t="s">
        <v>466</v>
      </c>
      <c r="E365" s="3" t="s">
        <v>309</v>
      </c>
      <c r="F365" s="41" t="s">
        <v>10</v>
      </c>
      <c r="G365" s="3" t="s">
        <v>31</v>
      </c>
      <c r="H365" s="3" t="s">
        <v>30</v>
      </c>
    </row>
    <row r="366" spans="1:8" ht="16.5" customHeight="1" thickBot="1">
      <c r="A366" s="59" t="s">
        <v>441</v>
      </c>
      <c r="B366" s="60"/>
      <c r="C366" s="60"/>
      <c r="D366" s="60"/>
      <c r="E366" s="60"/>
      <c r="F366" s="60"/>
      <c r="G366" s="60"/>
      <c r="H366" s="61"/>
    </row>
    <row r="367" spans="1:8" ht="31.5">
      <c r="A367" s="8" t="s">
        <v>442</v>
      </c>
      <c r="B367" s="9" t="s">
        <v>44</v>
      </c>
      <c r="C367" s="10" t="s">
        <v>315</v>
      </c>
      <c r="D367" s="10" t="s">
        <v>480</v>
      </c>
      <c r="E367" s="10">
        <v>7767</v>
      </c>
      <c r="F367" s="16">
        <f>E367+E368</f>
        <v>8562</v>
      </c>
      <c r="G367" s="16">
        <v>17577</v>
      </c>
      <c r="H367" s="16">
        <f>G367-F367</f>
        <v>9015</v>
      </c>
    </row>
    <row r="368" spans="1:8" ht="32.25" thickBot="1">
      <c r="A368" s="11"/>
      <c r="B368" s="55" t="s">
        <v>502</v>
      </c>
      <c r="C368" s="26" t="s">
        <v>40</v>
      </c>
      <c r="D368" s="26" t="s">
        <v>489</v>
      </c>
      <c r="E368" s="12">
        <v>795</v>
      </c>
      <c r="F368" s="17"/>
      <c r="G368" s="17"/>
      <c r="H368" s="17"/>
    </row>
    <row r="369" spans="1:8" ht="31.5">
      <c r="A369" s="8" t="s">
        <v>443</v>
      </c>
      <c r="B369" s="9" t="s">
        <v>44</v>
      </c>
      <c r="C369" s="10" t="s">
        <v>315</v>
      </c>
      <c r="D369" s="10" t="s">
        <v>480</v>
      </c>
      <c r="E369" s="10">
        <v>7487</v>
      </c>
      <c r="F369" s="16">
        <f>E369+E370+E371</f>
        <v>41888</v>
      </c>
      <c r="G369" s="16">
        <v>16813</v>
      </c>
      <c r="H369" s="16">
        <f>G369-F369</f>
        <v>-25075</v>
      </c>
    </row>
    <row r="370" spans="1:8" ht="15.75">
      <c r="A370" s="13"/>
      <c r="B370" s="14" t="s">
        <v>468</v>
      </c>
      <c r="C370" s="15" t="s">
        <v>315</v>
      </c>
      <c r="D370" s="15" t="s">
        <v>478</v>
      </c>
      <c r="E370" s="15">
        <v>24741</v>
      </c>
      <c r="F370" s="18"/>
      <c r="G370" s="18"/>
      <c r="H370" s="18"/>
    </row>
    <row r="371" spans="1:8" ht="63.75" thickBot="1">
      <c r="A371" s="11"/>
      <c r="B371" s="55" t="s">
        <v>500</v>
      </c>
      <c r="C371" s="26" t="s">
        <v>501</v>
      </c>
      <c r="D371" s="26" t="s">
        <v>489</v>
      </c>
      <c r="E371" s="12">
        <v>9660</v>
      </c>
      <c r="F371" s="17"/>
      <c r="G371" s="17"/>
      <c r="H371" s="17"/>
    </row>
    <row r="372" spans="1:8" ht="31.5">
      <c r="A372" s="8" t="s">
        <v>444</v>
      </c>
      <c r="B372" s="9" t="s">
        <v>44</v>
      </c>
      <c r="C372" s="10" t="s">
        <v>315</v>
      </c>
      <c r="D372" s="10" t="s">
        <v>480</v>
      </c>
      <c r="E372" s="10">
        <v>7581</v>
      </c>
      <c r="F372" s="16">
        <f>E372+E373+E374</f>
        <v>9178</v>
      </c>
      <c r="G372" s="16">
        <v>15981</v>
      </c>
      <c r="H372" s="16">
        <f>G372-F372</f>
        <v>6803</v>
      </c>
    </row>
    <row r="373" spans="1:8" ht="31.5">
      <c r="A373" s="13"/>
      <c r="B373" s="51" t="s">
        <v>485</v>
      </c>
      <c r="C373" s="15"/>
      <c r="D373" s="52" t="s">
        <v>489</v>
      </c>
      <c r="E373" s="15">
        <v>346</v>
      </c>
      <c r="F373" s="18"/>
      <c r="G373" s="18"/>
      <c r="H373" s="18"/>
    </row>
    <row r="374" spans="1:8" ht="16.5" thickBot="1">
      <c r="A374" s="11"/>
      <c r="B374" s="55" t="s">
        <v>503</v>
      </c>
      <c r="C374" s="26" t="s">
        <v>504</v>
      </c>
      <c r="D374" s="26" t="s">
        <v>489</v>
      </c>
      <c r="E374" s="12">
        <v>1251</v>
      </c>
      <c r="F374" s="17"/>
      <c r="G374" s="17"/>
      <c r="H374" s="17"/>
    </row>
    <row r="375" spans="1:8" ht="16.5" thickBot="1">
      <c r="A375" s="63" t="s">
        <v>23</v>
      </c>
      <c r="B375" s="64"/>
      <c r="C375" s="64"/>
      <c r="D375" s="64"/>
      <c r="E375" s="65"/>
      <c r="F375" s="27">
        <f>SUM(F367:F372)</f>
        <v>59628</v>
      </c>
      <c r="G375" s="28">
        <f>SUM(G367:G372)</f>
        <v>50371</v>
      </c>
      <c r="H375" s="3">
        <f>G375-F375</f>
        <v>-9257</v>
      </c>
    </row>
    <row r="376" ht="16.5" thickBot="1"/>
    <row r="377" spans="1:8" ht="32.25" customHeight="1" thickBot="1">
      <c r="A377" s="3" t="s">
        <v>306</v>
      </c>
      <c r="B377" s="3" t="s">
        <v>307</v>
      </c>
      <c r="C377" s="3" t="s">
        <v>308</v>
      </c>
      <c r="D377" s="3" t="s">
        <v>466</v>
      </c>
      <c r="E377" s="3" t="s">
        <v>309</v>
      </c>
      <c r="F377" s="3" t="s">
        <v>10</v>
      </c>
      <c r="G377" s="3" t="s">
        <v>31</v>
      </c>
      <c r="H377" s="3" t="s">
        <v>30</v>
      </c>
    </row>
    <row r="378" spans="1:8" ht="16.5" customHeight="1" thickBot="1">
      <c r="A378" s="59" t="s">
        <v>445</v>
      </c>
      <c r="B378" s="60"/>
      <c r="C378" s="60"/>
      <c r="D378" s="60"/>
      <c r="E378" s="60"/>
      <c r="F378" s="60"/>
      <c r="G378" s="60"/>
      <c r="H378" s="61"/>
    </row>
    <row r="379" spans="1:8" ht="47.25">
      <c r="A379" s="8" t="s">
        <v>453</v>
      </c>
      <c r="B379" s="21" t="s">
        <v>56</v>
      </c>
      <c r="C379" s="10" t="s">
        <v>89</v>
      </c>
      <c r="D379" s="10" t="s">
        <v>476</v>
      </c>
      <c r="E379" s="10">
        <v>18054</v>
      </c>
      <c r="F379" s="16">
        <f>E379+E380+E381+E382</f>
        <v>57568</v>
      </c>
      <c r="G379" s="29">
        <v>133077</v>
      </c>
      <c r="H379" s="29">
        <f>G379-F379</f>
        <v>75509</v>
      </c>
    </row>
    <row r="380" spans="1:8" ht="31.5">
      <c r="A380" s="13"/>
      <c r="B380" s="22" t="s">
        <v>167</v>
      </c>
      <c r="C380" s="52" t="s">
        <v>168</v>
      </c>
      <c r="D380" s="52" t="s">
        <v>489</v>
      </c>
      <c r="E380" s="15">
        <v>11593</v>
      </c>
      <c r="F380" s="18"/>
      <c r="G380" s="31"/>
      <c r="H380" s="31"/>
    </row>
    <row r="381" spans="1:8" ht="15.75">
      <c r="A381" s="13"/>
      <c r="B381" s="53" t="s">
        <v>225</v>
      </c>
      <c r="C381" s="52" t="s">
        <v>517</v>
      </c>
      <c r="D381" s="52" t="s">
        <v>489</v>
      </c>
      <c r="E381" s="15">
        <v>1617</v>
      </c>
      <c r="F381" s="18"/>
      <c r="G381" s="31"/>
      <c r="H381" s="31"/>
    </row>
    <row r="382" spans="1:8" ht="48" thickBot="1">
      <c r="A382" s="11"/>
      <c r="B382" s="54" t="s">
        <v>662</v>
      </c>
      <c r="C382" s="26" t="s">
        <v>663</v>
      </c>
      <c r="D382" s="26" t="s">
        <v>3</v>
      </c>
      <c r="E382" s="12">
        <v>26304</v>
      </c>
      <c r="F382" s="17"/>
      <c r="G382" s="30"/>
      <c r="H382" s="30"/>
    </row>
    <row r="383" spans="1:8" ht="47.25">
      <c r="A383" s="8" t="s">
        <v>452</v>
      </c>
      <c r="B383" s="21" t="s">
        <v>56</v>
      </c>
      <c r="C383" s="10" t="s">
        <v>176</v>
      </c>
      <c r="D383" s="10" t="s">
        <v>478</v>
      </c>
      <c r="E383" s="10">
        <v>11156</v>
      </c>
      <c r="F383" s="16">
        <f>E383+E384+E385+E386+E387</f>
        <v>247133.94</v>
      </c>
      <c r="G383" s="29">
        <v>110521</v>
      </c>
      <c r="H383" s="29">
        <f>G383-F383</f>
        <v>-136612.94</v>
      </c>
    </row>
    <row r="384" spans="1:8" ht="31.5">
      <c r="A384" s="13"/>
      <c r="B384" s="22" t="s">
        <v>167</v>
      </c>
      <c r="C384" s="52" t="s">
        <v>168</v>
      </c>
      <c r="D384" s="52" t="s">
        <v>489</v>
      </c>
      <c r="E384" s="15">
        <v>11593</v>
      </c>
      <c r="F384" s="18"/>
      <c r="G384" s="31"/>
      <c r="H384" s="31"/>
    </row>
    <row r="385" spans="1:8" ht="15.75">
      <c r="A385" s="13"/>
      <c r="B385" s="22" t="s">
        <v>225</v>
      </c>
      <c r="C385" s="52" t="s">
        <v>71</v>
      </c>
      <c r="D385" s="52" t="s">
        <v>489</v>
      </c>
      <c r="E385" s="36">
        <v>6115</v>
      </c>
      <c r="F385" s="18"/>
      <c r="G385" s="31"/>
      <c r="H385" s="31"/>
    </row>
    <row r="386" spans="1:8" ht="32.25" customHeight="1">
      <c r="A386" s="13"/>
      <c r="B386" s="53" t="s">
        <v>624</v>
      </c>
      <c r="C386" s="52" t="s">
        <v>625</v>
      </c>
      <c r="D386" s="52" t="s">
        <v>3</v>
      </c>
      <c r="E386" s="15">
        <v>216107.94</v>
      </c>
      <c r="F386" s="18"/>
      <c r="G386" s="31"/>
      <c r="H386" s="31"/>
    </row>
    <row r="387" spans="1:8" ht="47.25" customHeight="1" thickBot="1">
      <c r="A387" s="11"/>
      <c r="B387" s="54" t="s">
        <v>664</v>
      </c>
      <c r="C387" s="26" t="s">
        <v>665</v>
      </c>
      <c r="D387" s="26" t="s">
        <v>3</v>
      </c>
      <c r="E387" s="12">
        <v>2162</v>
      </c>
      <c r="F387" s="17"/>
      <c r="G387" s="30"/>
      <c r="H387" s="30"/>
    </row>
    <row r="388" spans="1:8" ht="47.25">
      <c r="A388" s="8" t="s">
        <v>451</v>
      </c>
      <c r="B388" s="21" t="s">
        <v>56</v>
      </c>
      <c r="C388" s="10" t="s">
        <v>89</v>
      </c>
      <c r="D388" s="10" t="s">
        <v>476</v>
      </c>
      <c r="E388" s="10">
        <v>18201</v>
      </c>
      <c r="F388" s="16">
        <f>E388+E389+E390+E391+E392+E393+E394+E395+E396+E397</f>
        <v>259393</v>
      </c>
      <c r="G388" s="29">
        <v>142812</v>
      </c>
      <c r="H388" s="29">
        <f>G388-F388</f>
        <v>-116581</v>
      </c>
    </row>
    <row r="389" spans="1:8" ht="15.75">
      <c r="A389" s="13"/>
      <c r="B389" s="22" t="s">
        <v>100</v>
      </c>
      <c r="C389" s="15" t="s">
        <v>120</v>
      </c>
      <c r="D389" s="15" t="s">
        <v>478</v>
      </c>
      <c r="E389" s="15">
        <v>127861</v>
      </c>
      <c r="F389" s="18"/>
      <c r="G389" s="31"/>
      <c r="H389" s="31"/>
    </row>
    <row r="390" spans="1:8" ht="47.25">
      <c r="A390" s="13"/>
      <c r="B390" s="22" t="s">
        <v>172</v>
      </c>
      <c r="C390" s="15" t="s">
        <v>173</v>
      </c>
      <c r="D390" s="15" t="s">
        <v>474</v>
      </c>
      <c r="E390" s="15">
        <v>77306</v>
      </c>
      <c r="F390" s="18"/>
      <c r="G390" s="31"/>
      <c r="H390" s="31"/>
    </row>
    <row r="391" spans="1:8" ht="31.5">
      <c r="A391" s="13"/>
      <c r="B391" s="53" t="s">
        <v>613</v>
      </c>
      <c r="C391" s="15" t="s">
        <v>285</v>
      </c>
      <c r="D391" s="15" t="s">
        <v>486</v>
      </c>
      <c r="E391" s="15">
        <v>7547</v>
      </c>
      <c r="F391" s="18"/>
      <c r="G391" s="31"/>
      <c r="H391" s="31"/>
    </row>
    <row r="392" spans="1:8" ht="47.25">
      <c r="A392" s="13"/>
      <c r="B392" s="53" t="s">
        <v>531</v>
      </c>
      <c r="C392" s="52" t="s">
        <v>532</v>
      </c>
      <c r="D392" s="52" t="s">
        <v>489</v>
      </c>
      <c r="E392" s="15">
        <v>1066</v>
      </c>
      <c r="F392" s="18"/>
      <c r="G392" s="31"/>
      <c r="H392" s="31"/>
    </row>
    <row r="393" spans="1:8" ht="15.75">
      <c r="A393" s="13"/>
      <c r="B393" s="22" t="s">
        <v>225</v>
      </c>
      <c r="C393" s="52" t="s">
        <v>548</v>
      </c>
      <c r="D393" s="52" t="s">
        <v>493</v>
      </c>
      <c r="E393" s="15">
        <v>6855</v>
      </c>
      <c r="F393" s="18"/>
      <c r="G393" s="31"/>
      <c r="H393" s="31"/>
    </row>
    <row r="394" spans="1:8" ht="47.25">
      <c r="A394" s="13"/>
      <c r="B394" s="53" t="s">
        <v>573</v>
      </c>
      <c r="C394" s="52" t="s">
        <v>575</v>
      </c>
      <c r="D394" s="52" t="s">
        <v>493</v>
      </c>
      <c r="E394" s="15">
        <v>12227</v>
      </c>
      <c r="F394" s="18"/>
      <c r="G394" s="31"/>
      <c r="H394" s="31"/>
    </row>
    <row r="395" spans="1:8" ht="33" customHeight="1">
      <c r="A395" s="13"/>
      <c r="B395" s="53" t="s">
        <v>167</v>
      </c>
      <c r="C395" s="52" t="s">
        <v>488</v>
      </c>
      <c r="D395" s="52" t="s">
        <v>492</v>
      </c>
      <c r="E395" s="15">
        <v>5886</v>
      </c>
      <c r="F395" s="18"/>
      <c r="G395" s="31"/>
      <c r="H395" s="31"/>
    </row>
    <row r="396" spans="1:8" ht="33" customHeight="1">
      <c r="A396" s="13"/>
      <c r="B396" s="53" t="s">
        <v>660</v>
      </c>
      <c r="C396" s="52" t="s">
        <v>661</v>
      </c>
      <c r="D396" s="52" t="s">
        <v>3</v>
      </c>
      <c r="E396" s="15">
        <v>326</v>
      </c>
      <c r="F396" s="18"/>
      <c r="G396" s="31"/>
      <c r="H396" s="31"/>
    </row>
    <row r="397" spans="1:8" ht="63.75" customHeight="1" thickBot="1">
      <c r="A397" s="11"/>
      <c r="B397" s="54" t="s">
        <v>666</v>
      </c>
      <c r="C397" s="26" t="s">
        <v>667</v>
      </c>
      <c r="D397" s="26" t="s">
        <v>3</v>
      </c>
      <c r="E397" s="12">
        <v>2118</v>
      </c>
      <c r="F397" s="17"/>
      <c r="G397" s="30"/>
      <c r="H397" s="30"/>
    </row>
    <row r="398" spans="1:8" ht="16.5" thickBot="1">
      <c r="A398" s="4" t="s">
        <v>450</v>
      </c>
      <c r="B398" s="7"/>
      <c r="C398" s="6"/>
      <c r="D398" s="6"/>
      <c r="E398" s="6"/>
      <c r="F398" s="3">
        <f>E398</f>
        <v>0</v>
      </c>
      <c r="G398" s="28">
        <v>3903</v>
      </c>
      <c r="H398" s="28">
        <f aca="true" t="shared" si="11" ref="H398:H405">G398-F398</f>
        <v>3903</v>
      </c>
    </row>
    <row r="399" spans="1:8" ht="32.25" thickBot="1">
      <c r="A399" s="4" t="s">
        <v>449</v>
      </c>
      <c r="B399" s="5" t="s">
        <v>246</v>
      </c>
      <c r="C399" s="6" t="s">
        <v>247</v>
      </c>
      <c r="D399" s="6" t="s">
        <v>467</v>
      </c>
      <c r="E399" s="6">
        <v>2994</v>
      </c>
      <c r="F399" s="3">
        <f>E399</f>
        <v>2994</v>
      </c>
      <c r="G399" s="28">
        <v>5506</v>
      </c>
      <c r="H399" s="28">
        <f t="shared" si="11"/>
        <v>2512</v>
      </c>
    </row>
    <row r="400" spans="1:8" ht="47.25">
      <c r="A400" s="8" t="s">
        <v>448</v>
      </c>
      <c r="B400" s="45" t="s">
        <v>507</v>
      </c>
      <c r="C400" s="46" t="s">
        <v>506</v>
      </c>
      <c r="D400" s="46" t="s">
        <v>489</v>
      </c>
      <c r="E400" s="10">
        <v>6676</v>
      </c>
      <c r="F400" s="16">
        <f>E400+E401+E402</f>
        <v>12174</v>
      </c>
      <c r="G400" s="29">
        <v>58414</v>
      </c>
      <c r="H400" s="29">
        <f t="shared" si="11"/>
        <v>46240</v>
      </c>
    </row>
    <row r="401" spans="1:8" ht="15.75">
      <c r="A401" s="13"/>
      <c r="B401" s="53" t="s">
        <v>225</v>
      </c>
      <c r="C401" s="52" t="s">
        <v>516</v>
      </c>
      <c r="D401" s="52" t="s">
        <v>489</v>
      </c>
      <c r="E401" s="15">
        <v>689</v>
      </c>
      <c r="F401" s="18"/>
      <c r="G401" s="31"/>
      <c r="H401" s="31"/>
    </row>
    <row r="402" spans="1:8" ht="62.25" customHeight="1" thickBot="1">
      <c r="A402" s="11"/>
      <c r="B402" s="54" t="s">
        <v>542</v>
      </c>
      <c r="C402" s="26" t="s">
        <v>543</v>
      </c>
      <c r="D402" s="26" t="s">
        <v>493</v>
      </c>
      <c r="E402" s="12">
        <v>4809</v>
      </c>
      <c r="F402" s="17"/>
      <c r="G402" s="30"/>
      <c r="H402" s="30"/>
    </row>
    <row r="403" spans="1:8" ht="63.75" thickBot="1">
      <c r="A403" s="4" t="s">
        <v>447</v>
      </c>
      <c r="B403" s="49" t="s">
        <v>571</v>
      </c>
      <c r="C403" s="48" t="s">
        <v>572</v>
      </c>
      <c r="D403" s="48" t="s">
        <v>493</v>
      </c>
      <c r="E403" s="6">
        <v>7829</v>
      </c>
      <c r="F403" s="3">
        <f>E403</f>
        <v>7829</v>
      </c>
      <c r="G403" s="28">
        <v>27609</v>
      </c>
      <c r="H403" s="28">
        <f t="shared" si="11"/>
        <v>19780</v>
      </c>
    </row>
    <row r="404" spans="1:8" ht="48" thickBot="1">
      <c r="A404" s="4" t="s">
        <v>446</v>
      </c>
      <c r="B404" s="49" t="s">
        <v>534</v>
      </c>
      <c r="C404" s="48" t="s">
        <v>470</v>
      </c>
      <c r="D404" s="48" t="s">
        <v>489</v>
      </c>
      <c r="E404" s="6">
        <v>310</v>
      </c>
      <c r="F404" s="3">
        <f>E404</f>
        <v>310</v>
      </c>
      <c r="G404" s="28">
        <v>32969</v>
      </c>
      <c r="H404" s="28">
        <f t="shared" si="11"/>
        <v>32659</v>
      </c>
    </row>
    <row r="405" spans="1:8" ht="16.5" thickBot="1">
      <c r="A405" s="63" t="s">
        <v>24</v>
      </c>
      <c r="B405" s="64"/>
      <c r="C405" s="64"/>
      <c r="D405" s="64"/>
      <c r="E405" s="65"/>
      <c r="F405" s="27">
        <f>SUM(F379:F404)</f>
        <v>587401.94</v>
      </c>
      <c r="G405" s="28">
        <f>SUM(G379:G404)</f>
        <v>514811</v>
      </c>
      <c r="H405" s="28">
        <f t="shared" si="11"/>
        <v>-72590.93999999994</v>
      </c>
    </row>
    <row r="406" ht="16.5" thickBot="1"/>
    <row r="407" spans="1:8" ht="31.5" customHeight="1" thickBot="1">
      <c r="A407" s="3" t="s">
        <v>306</v>
      </c>
      <c r="B407" s="3" t="s">
        <v>307</v>
      </c>
      <c r="C407" s="3" t="s">
        <v>308</v>
      </c>
      <c r="D407" s="3" t="s">
        <v>466</v>
      </c>
      <c r="E407" s="3" t="s">
        <v>309</v>
      </c>
      <c r="F407" s="3" t="s">
        <v>10</v>
      </c>
      <c r="G407" s="3" t="s">
        <v>31</v>
      </c>
      <c r="H407" s="3" t="s">
        <v>30</v>
      </c>
    </row>
    <row r="408" spans="1:8" ht="15.75" customHeight="1" thickBot="1">
      <c r="A408" s="59" t="s">
        <v>454</v>
      </c>
      <c r="B408" s="60"/>
      <c r="C408" s="60"/>
      <c r="D408" s="60"/>
      <c r="E408" s="60"/>
      <c r="F408" s="60"/>
      <c r="G408" s="60"/>
      <c r="H408" s="61"/>
    </row>
    <row r="409" spans="1:8" ht="16.5" thickBot="1">
      <c r="A409" s="4" t="s">
        <v>455</v>
      </c>
      <c r="B409" s="49" t="s">
        <v>533</v>
      </c>
      <c r="C409" s="48" t="s">
        <v>20</v>
      </c>
      <c r="D409" s="48" t="s">
        <v>489</v>
      </c>
      <c r="E409" s="6">
        <v>441</v>
      </c>
      <c r="F409" s="3">
        <f>E409</f>
        <v>441</v>
      </c>
      <c r="G409" s="3">
        <v>15230</v>
      </c>
      <c r="H409" s="3">
        <f>G409-F409</f>
        <v>14789</v>
      </c>
    </row>
    <row r="410" spans="1:8" ht="16.5" thickBot="1">
      <c r="A410" s="4" t="s">
        <v>456</v>
      </c>
      <c r="B410" s="5"/>
      <c r="C410" s="6"/>
      <c r="D410" s="6"/>
      <c r="E410" s="6"/>
      <c r="F410" s="3">
        <f>E410</f>
        <v>0</v>
      </c>
      <c r="G410" s="3">
        <v>15097</v>
      </c>
      <c r="H410" s="3">
        <f>G410-F410</f>
        <v>15097</v>
      </c>
    </row>
    <row r="411" spans="1:8" ht="32.25" thickBot="1">
      <c r="A411" s="4" t="s">
        <v>457</v>
      </c>
      <c r="B411" s="5" t="s">
        <v>494</v>
      </c>
      <c r="C411" s="6" t="s">
        <v>283</v>
      </c>
      <c r="D411" s="6" t="s">
        <v>486</v>
      </c>
      <c r="E411" s="6">
        <v>55829</v>
      </c>
      <c r="F411" s="3">
        <f>E411</f>
        <v>55829</v>
      </c>
      <c r="G411" s="3">
        <v>17802</v>
      </c>
      <c r="H411" s="3">
        <f>G411-F411</f>
        <v>-38027</v>
      </c>
    </row>
    <row r="412" spans="1:8" ht="16.5" thickBot="1">
      <c r="A412" s="63" t="s">
        <v>25</v>
      </c>
      <c r="B412" s="64"/>
      <c r="C412" s="64"/>
      <c r="D412" s="64"/>
      <c r="E412" s="65"/>
      <c r="F412" s="27">
        <f>SUM(F409:F411)</f>
        <v>56270</v>
      </c>
      <c r="G412" s="27">
        <f>SUM(G409:G411)</f>
        <v>48129</v>
      </c>
      <c r="H412" s="3">
        <f>G412-F412</f>
        <v>-8141</v>
      </c>
    </row>
    <row r="413" ht="16.5" thickBot="1"/>
    <row r="414" spans="1:8" ht="33" customHeight="1" thickBot="1">
      <c r="A414" s="3" t="s">
        <v>306</v>
      </c>
      <c r="B414" s="3" t="s">
        <v>307</v>
      </c>
      <c r="C414" s="3" t="s">
        <v>308</v>
      </c>
      <c r="D414" s="3" t="s">
        <v>466</v>
      </c>
      <c r="E414" s="3" t="s">
        <v>309</v>
      </c>
      <c r="F414" s="3" t="s">
        <v>10</v>
      </c>
      <c r="G414" s="3" t="s">
        <v>31</v>
      </c>
      <c r="H414" s="3" t="s">
        <v>30</v>
      </c>
    </row>
    <row r="415" spans="1:8" ht="16.5" customHeight="1" thickBot="1">
      <c r="A415" s="59" t="s">
        <v>458</v>
      </c>
      <c r="B415" s="60"/>
      <c r="C415" s="60"/>
      <c r="D415" s="60"/>
      <c r="E415" s="60"/>
      <c r="F415" s="60"/>
      <c r="G415" s="60"/>
      <c r="H415" s="61"/>
    </row>
    <row r="416" spans="1:8" ht="46.5" customHeight="1" thickBot="1">
      <c r="A416" s="8" t="s">
        <v>459</v>
      </c>
      <c r="B416" s="9" t="s">
        <v>298</v>
      </c>
      <c r="C416" s="10"/>
      <c r="D416" s="10" t="s">
        <v>486</v>
      </c>
      <c r="E416" s="10">
        <v>21312</v>
      </c>
      <c r="F416" s="16">
        <f>E416</f>
        <v>21312</v>
      </c>
      <c r="G416" s="16">
        <v>13595</v>
      </c>
      <c r="H416" s="16">
        <f aca="true" t="shared" si="12" ref="H416:H422">G416-F416</f>
        <v>-7717</v>
      </c>
    </row>
    <row r="417" spans="1:8" ht="16.5" thickBot="1">
      <c r="A417" s="4" t="s">
        <v>461</v>
      </c>
      <c r="B417" s="5"/>
      <c r="C417" s="6"/>
      <c r="D417" s="6"/>
      <c r="E417" s="6"/>
      <c r="F417" s="16">
        <f>E417</f>
        <v>0</v>
      </c>
      <c r="G417" s="3">
        <v>27467</v>
      </c>
      <c r="H417" s="16">
        <f t="shared" si="12"/>
        <v>27467</v>
      </c>
    </row>
    <row r="418" spans="1:8" ht="16.5" thickBot="1">
      <c r="A418" s="4" t="s">
        <v>462</v>
      </c>
      <c r="B418" s="5"/>
      <c r="C418" s="6"/>
      <c r="D418" s="6"/>
      <c r="E418" s="6"/>
      <c r="F418" s="16">
        <f>E418</f>
        <v>0</v>
      </c>
      <c r="G418" s="3">
        <v>40286</v>
      </c>
      <c r="H418" s="16">
        <f t="shared" si="12"/>
        <v>40286</v>
      </c>
    </row>
    <row r="419" spans="1:8" ht="16.5" thickBot="1">
      <c r="A419" s="4" t="s">
        <v>463</v>
      </c>
      <c r="B419" s="49" t="s">
        <v>481</v>
      </c>
      <c r="C419" s="48" t="s">
        <v>617</v>
      </c>
      <c r="D419" s="48" t="s">
        <v>486</v>
      </c>
      <c r="E419" s="6">
        <v>7706</v>
      </c>
      <c r="F419" s="16">
        <f>E419</f>
        <v>7706</v>
      </c>
      <c r="G419" s="3">
        <v>35907</v>
      </c>
      <c r="H419" s="16">
        <f t="shared" si="12"/>
        <v>28201</v>
      </c>
    </row>
    <row r="420" spans="1:8" ht="16.5" thickBot="1">
      <c r="A420" s="8" t="s">
        <v>464</v>
      </c>
      <c r="B420" s="49" t="s">
        <v>481</v>
      </c>
      <c r="C420" s="46" t="s">
        <v>617</v>
      </c>
      <c r="D420" s="46" t="s">
        <v>486</v>
      </c>
      <c r="E420" s="10">
        <v>7706</v>
      </c>
      <c r="F420" s="16">
        <f>E420</f>
        <v>7706</v>
      </c>
      <c r="G420" s="16">
        <v>42497</v>
      </c>
      <c r="H420" s="16">
        <f t="shared" si="12"/>
        <v>34791</v>
      </c>
    </row>
    <row r="421" spans="1:8" ht="16.5" thickBot="1">
      <c r="A421" s="63" t="s">
        <v>26</v>
      </c>
      <c r="B421" s="64"/>
      <c r="C421" s="64"/>
      <c r="D421" s="64"/>
      <c r="E421" s="65"/>
      <c r="F421" s="27">
        <f>SUM(F416:F420)</f>
        <v>36724</v>
      </c>
      <c r="G421" s="27">
        <f>SUM(G416:G420)</f>
        <v>159752</v>
      </c>
      <c r="H421" s="16">
        <f t="shared" si="12"/>
        <v>123028</v>
      </c>
    </row>
    <row r="422" spans="1:8" ht="16.5" thickBot="1">
      <c r="A422" s="63" t="s">
        <v>27</v>
      </c>
      <c r="B422" s="64"/>
      <c r="C422" s="64"/>
      <c r="D422" s="64"/>
      <c r="E422" s="65"/>
      <c r="F422" s="27">
        <f>F363+F375+F405+F412+F421</f>
        <v>4839051.85</v>
      </c>
      <c r="G422" s="27">
        <f>G363+G375+G405+G412+G421</f>
        <v>5451878.856666666</v>
      </c>
      <c r="H422" s="32">
        <f t="shared" si="12"/>
        <v>612827.0066666668</v>
      </c>
    </row>
  </sheetData>
  <sheetProtection/>
  <mergeCells count="24">
    <mergeCell ref="A422:E422"/>
    <mergeCell ref="A412:E412"/>
    <mergeCell ref="A415:H415"/>
    <mergeCell ref="A363:E363"/>
    <mergeCell ref="A366:H366"/>
    <mergeCell ref="A421:E421"/>
    <mergeCell ref="A375:E375"/>
    <mergeCell ref="A378:H378"/>
    <mergeCell ref="A405:E405"/>
    <mergeCell ref="A408:H408"/>
    <mergeCell ref="D302:D303"/>
    <mergeCell ref="E302:E303"/>
    <mergeCell ref="A1:E1"/>
    <mergeCell ref="A4:H4"/>
    <mergeCell ref="E214:E215"/>
    <mergeCell ref="D214:D215"/>
    <mergeCell ref="F214:F215"/>
    <mergeCell ref="D178:D179"/>
    <mergeCell ref="E178:E179"/>
    <mergeCell ref="F178:F179"/>
    <mergeCell ref="G178:G179"/>
    <mergeCell ref="H178:H179"/>
    <mergeCell ref="G214:G215"/>
    <mergeCell ref="H214:H215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</dc:creator>
  <cp:keywords/>
  <dc:description/>
  <cp:lastModifiedBy>melt</cp:lastModifiedBy>
  <cp:lastPrinted>2012-07-23T16:59:23Z</cp:lastPrinted>
  <dcterms:created xsi:type="dcterms:W3CDTF">2011-04-19T07:10:30Z</dcterms:created>
  <dcterms:modified xsi:type="dcterms:W3CDTF">2013-05-21T06:33:26Z</dcterms:modified>
  <cp:category/>
  <cp:version/>
  <cp:contentType/>
  <cp:contentStatus/>
</cp:coreProperties>
</file>