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<sst xmlns="http://schemas.openxmlformats.org/spreadsheetml/2006/main" count="123" uniqueCount="45">
  <si>
    <t>(данные собраны  по представленным жильцами документам)</t>
  </si>
  <si>
    <t>№</t>
  </si>
  <si>
    <t>Сельское поселение</t>
  </si>
  <si>
    <t>Общая площадь</t>
  </si>
  <si>
    <t>Площадь</t>
  </si>
  <si>
    <t>Кол-во</t>
  </si>
  <si>
    <t xml:space="preserve">Всего </t>
  </si>
  <si>
    <t>Число</t>
  </si>
  <si>
    <t>п/п</t>
  </si>
  <si>
    <t>в управлении</t>
  </si>
  <si>
    <t>муниципальная</t>
  </si>
  <si>
    <t>приватиз.</t>
  </si>
  <si>
    <t>л/счетов</t>
  </si>
  <si>
    <t>муницип.</t>
  </si>
  <si>
    <t>заключено</t>
  </si>
  <si>
    <t>договоров</t>
  </si>
  <si>
    <t>прожив.</t>
  </si>
  <si>
    <t>кв.м.</t>
  </si>
  <si>
    <t>в т.ч.кв.м.</t>
  </si>
  <si>
    <t>%</t>
  </si>
  <si>
    <t xml:space="preserve"> всего ед.</t>
  </si>
  <si>
    <t>ед. в т.ч.</t>
  </si>
  <si>
    <t>догов. %</t>
  </si>
  <si>
    <t>найма</t>
  </si>
  <si>
    <t>найма %</t>
  </si>
  <si>
    <t>обслужив.</t>
  </si>
  <si>
    <t>обслуж.%</t>
  </si>
  <si>
    <t>чел.Всего</t>
  </si>
  <si>
    <t>Кугесьское</t>
  </si>
  <si>
    <t>Вурман-Сюктерское</t>
  </si>
  <si>
    <t>Синъяльское</t>
  </si>
  <si>
    <t>Лапсарское (Сятракасы)</t>
  </si>
  <si>
    <t>ВСЕГО</t>
  </si>
  <si>
    <t>Число прож</t>
  </si>
  <si>
    <t>в приватиз</t>
  </si>
  <si>
    <t xml:space="preserve">Исполнитель </t>
  </si>
  <si>
    <t>Кадилова М.В.</t>
  </si>
  <si>
    <t>Сирмапосинское (Чиршкасы)</t>
  </si>
  <si>
    <t>к-во</t>
  </si>
  <si>
    <t>дом</t>
  </si>
  <si>
    <t>ов</t>
  </si>
  <si>
    <t>жиль.чел</t>
  </si>
  <si>
    <t>10.01.2012г.</t>
  </si>
  <si>
    <t>Количество обслуживаемых лицевых счетов и общей площади жилья по ООО «Жилкомцентр»  с 01.01.2012г.</t>
  </si>
  <si>
    <t>Количество обслуживаемых лицевых счетов и общей площади жилья по ООО «Жилкомцентр»  на 31.12.2011г.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</si>
</sst>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</numFmts>
  <fonts count="1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sz val="7"/>
      <name val="Arial Cyr"/>
      <family val="2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3" fillId="2" borderId="2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64" fontId="3" fillId="2" borderId="2" xfId="0" applyNumberFormat="1" applyFon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4" fontId="7" fillId="0" borderId="0" xfId="0" applyNumberFormat="1" applyFont="1" applyAlignment="1">
      <alignment horizontal="left"/>
    </xf>
    <xf numFmtId="2" fontId="0" fillId="0" borderId="2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6"/>
  <sheetViews>
    <sheetView tabSelected="1" workbookViewId="0" topLeftCell="A1">
      <selection activeCell="O16" sqref="O16"/>
    </sheetView>
  </sheetViews>
  <sheetFormatPr defaultColWidth="9.00390625" defaultRowHeight="12.75"/>
  <cols>
    <col min="1" max="1" width="3.375" style="0" customWidth="1"/>
    <col min="2" max="2" width="3.875" style="0" customWidth="1"/>
    <col min="3" max="3" width="20.375" style="0" customWidth="1"/>
    <col min="4" max="4" width="9.375" style="0" customWidth="1"/>
    <col min="7" max="7" width="7.125" style="0" customWidth="1"/>
    <col min="8" max="8" width="6.50390625" style="0" customWidth="1"/>
    <col min="9" max="10" width="7.125" style="0" customWidth="1"/>
    <col min="11" max="11" width="8.00390625" style="0" customWidth="1"/>
    <col min="12" max="12" width="7.50390625" style="0" customWidth="1"/>
    <col min="13" max="13" width="7.875" style="0" customWidth="1"/>
    <col min="14" max="14" width="7.625" style="0" customWidth="1"/>
    <col min="15" max="15" width="7.125" style="0" customWidth="1"/>
    <col min="16" max="16" width="7.50390625" style="0" customWidth="1"/>
    <col min="17" max="17" width="8.125" style="0" customWidth="1"/>
    <col min="18" max="18" width="8.50390625" style="0" customWidth="1"/>
  </cols>
  <sheetData>
    <row r="2" spans="2:18" ht="15">
      <c r="B2" s="30" t="s">
        <v>44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5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2.75">
      <c r="F4" s="3"/>
    </row>
    <row r="5" spans="1:18" ht="12.75">
      <c r="A5" s="8" t="s">
        <v>1</v>
      </c>
      <c r="B5" s="15" t="s">
        <v>38</v>
      </c>
      <c r="C5" s="8" t="s">
        <v>2</v>
      </c>
      <c r="D5" s="8" t="s">
        <v>3</v>
      </c>
      <c r="E5" s="8" t="s">
        <v>4</v>
      </c>
      <c r="F5" s="8" t="s">
        <v>4</v>
      </c>
      <c r="G5" s="8" t="s">
        <v>4</v>
      </c>
      <c r="H5" s="8" t="s">
        <v>5</v>
      </c>
      <c r="I5" s="8" t="s">
        <v>5</v>
      </c>
      <c r="J5" s="8" t="s">
        <v>5</v>
      </c>
      <c r="K5" s="8" t="s">
        <v>6</v>
      </c>
      <c r="L5" s="8" t="s">
        <v>6</v>
      </c>
      <c r="M5" s="8" t="s">
        <v>5</v>
      </c>
      <c r="N5" s="8" t="s">
        <v>5</v>
      </c>
      <c r="O5" s="8" t="s">
        <v>5</v>
      </c>
      <c r="P5" s="8" t="s">
        <v>5</v>
      </c>
      <c r="Q5" s="9" t="s">
        <v>7</v>
      </c>
      <c r="R5" s="10" t="s">
        <v>33</v>
      </c>
    </row>
    <row r="6" spans="1:18" ht="12.75">
      <c r="A6" s="11" t="s">
        <v>8</v>
      </c>
      <c r="B6" s="16" t="s">
        <v>39</v>
      </c>
      <c r="C6" s="11"/>
      <c r="D6" s="11" t="s">
        <v>9</v>
      </c>
      <c r="E6" s="11" t="s">
        <v>10</v>
      </c>
      <c r="F6" s="11" t="s">
        <v>11</v>
      </c>
      <c r="G6" s="11" t="s">
        <v>11</v>
      </c>
      <c r="H6" s="11" t="s">
        <v>12</v>
      </c>
      <c r="I6" s="11" t="s">
        <v>13</v>
      </c>
      <c r="J6" s="11" t="s">
        <v>11</v>
      </c>
      <c r="K6" s="11" t="s">
        <v>14</v>
      </c>
      <c r="L6" s="11" t="s">
        <v>14</v>
      </c>
      <c r="M6" s="11" t="s">
        <v>15</v>
      </c>
      <c r="N6" s="11" t="s">
        <v>15</v>
      </c>
      <c r="O6" s="11" t="s">
        <v>15</v>
      </c>
      <c r="P6" s="11" t="s">
        <v>15</v>
      </c>
      <c r="Q6" s="12" t="s">
        <v>16</v>
      </c>
      <c r="R6" s="13" t="s">
        <v>34</v>
      </c>
    </row>
    <row r="7" spans="1:18" ht="12.75">
      <c r="A7" s="11"/>
      <c r="B7" s="16" t="s">
        <v>40</v>
      </c>
      <c r="C7" s="11"/>
      <c r="D7" s="11" t="s">
        <v>17</v>
      </c>
      <c r="E7" s="11" t="s">
        <v>18</v>
      </c>
      <c r="F7" s="11" t="s">
        <v>18</v>
      </c>
      <c r="G7" s="11" t="s">
        <v>19</v>
      </c>
      <c r="H7" s="11" t="s">
        <v>20</v>
      </c>
      <c r="I7" s="11" t="s">
        <v>21</v>
      </c>
      <c r="J7" s="11" t="s">
        <v>21</v>
      </c>
      <c r="K7" s="11" t="s">
        <v>15</v>
      </c>
      <c r="L7" s="11" t="s">
        <v>22</v>
      </c>
      <c r="M7" s="11" t="s">
        <v>23</v>
      </c>
      <c r="N7" s="11" t="s">
        <v>24</v>
      </c>
      <c r="O7" s="11" t="s">
        <v>25</v>
      </c>
      <c r="P7" s="11" t="s">
        <v>26</v>
      </c>
      <c r="Q7" s="12" t="s">
        <v>27</v>
      </c>
      <c r="R7" s="14" t="s">
        <v>41</v>
      </c>
    </row>
    <row r="8" spans="1:18" ht="12.75">
      <c r="A8" s="19">
        <v>1</v>
      </c>
      <c r="B8" s="28">
        <f>147-17</f>
        <v>130</v>
      </c>
      <c r="C8" s="1" t="s">
        <v>28</v>
      </c>
      <c r="D8" s="26">
        <f>145189.68-83.1</f>
        <v>145106.58</v>
      </c>
      <c r="E8" s="4">
        <f>D8-F8</f>
        <v>33630.359999999986</v>
      </c>
      <c r="F8" s="4">
        <v>111476.22</v>
      </c>
      <c r="G8" s="7">
        <f aca="true" t="shared" si="0" ref="G8:G13">F8/D8*100</f>
        <v>76.82368366754974</v>
      </c>
      <c r="H8" s="4">
        <f>I8+J8</f>
        <v>3225</v>
      </c>
      <c r="I8" s="4">
        <f>884-8</f>
        <v>876</v>
      </c>
      <c r="J8" s="4">
        <f>2360-11</f>
        <v>2349</v>
      </c>
      <c r="K8" s="4">
        <f>M8+O8</f>
        <v>789</v>
      </c>
      <c r="L8" s="2">
        <f aca="true" t="shared" si="1" ref="L8:L13">K8/H8*100</f>
        <v>24.46511627906977</v>
      </c>
      <c r="M8" s="4">
        <f>277-1</f>
        <v>276</v>
      </c>
      <c r="N8" s="2">
        <f aca="true" t="shared" si="2" ref="N8:N13">M8/I8*100</f>
        <v>31.506849315068493</v>
      </c>
      <c r="O8" s="4">
        <f>514-1</f>
        <v>513</v>
      </c>
      <c r="P8" s="2">
        <f aca="true" t="shared" si="3" ref="P8:P13">O8/J8*100</f>
        <v>21.839080459770116</v>
      </c>
      <c r="Q8" s="4">
        <f>8114</f>
        <v>8114</v>
      </c>
      <c r="R8" s="4">
        <v>5583</v>
      </c>
    </row>
    <row r="9" spans="1:18" ht="12.75">
      <c r="A9" s="19">
        <v>2</v>
      </c>
      <c r="B9" s="28">
        <v>11</v>
      </c>
      <c r="C9" s="1" t="s">
        <v>29</v>
      </c>
      <c r="D9" s="26">
        <v>17217.83</v>
      </c>
      <c r="E9" s="4">
        <f>D9-F9</f>
        <v>4328.500000000002</v>
      </c>
      <c r="F9" s="4">
        <f>12892.73-3.4</f>
        <v>12889.33</v>
      </c>
      <c r="G9" s="7">
        <f t="shared" si="0"/>
        <v>74.86036277509999</v>
      </c>
      <c r="H9" s="4">
        <f>I9+J9</f>
        <v>353</v>
      </c>
      <c r="I9" s="4">
        <v>100</v>
      </c>
      <c r="J9" s="4">
        <v>253</v>
      </c>
      <c r="K9" s="4">
        <f>M9+O9</f>
        <v>59</v>
      </c>
      <c r="L9" s="2">
        <f t="shared" si="1"/>
        <v>16.71388101983003</v>
      </c>
      <c r="M9" s="4">
        <v>28</v>
      </c>
      <c r="N9" s="2">
        <f t="shared" si="2"/>
        <v>28.000000000000004</v>
      </c>
      <c r="O9" s="4">
        <v>31</v>
      </c>
      <c r="P9" s="2">
        <f t="shared" si="3"/>
        <v>12.25296442687747</v>
      </c>
      <c r="Q9" s="4">
        <v>779</v>
      </c>
      <c r="R9" s="4">
        <v>506</v>
      </c>
    </row>
    <row r="10" spans="1:18" ht="12.75">
      <c r="A10" s="19">
        <v>3</v>
      </c>
      <c r="B10" s="18">
        <v>7</v>
      </c>
      <c r="C10" s="20" t="s">
        <v>30</v>
      </c>
      <c r="D10" s="27">
        <v>7868.2</v>
      </c>
      <c r="E10" s="21">
        <f>D10-F10</f>
        <v>4104.99</v>
      </c>
      <c r="F10" s="21">
        <v>3763.21</v>
      </c>
      <c r="G10" s="22">
        <f t="shared" si="0"/>
        <v>47.82809282936377</v>
      </c>
      <c r="H10" s="21">
        <f>I10+J10</f>
        <v>163</v>
      </c>
      <c r="I10" s="21">
        <v>84</v>
      </c>
      <c r="J10" s="21">
        <v>79</v>
      </c>
      <c r="K10" s="4">
        <f>M10+O10</f>
        <v>87</v>
      </c>
      <c r="L10" s="23">
        <f t="shared" si="1"/>
        <v>53.37423312883436</v>
      </c>
      <c r="M10" s="21">
        <v>57</v>
      </c>
      <c r="N10" s="23">
        <f t="shared" si="2"/>
        <v>67.85714285714286</v>
      </c>
      <c r="O10" s="21">
        <v>30</v>
      </c>
      <c r="P10" s="23">
        <f t="shared" si="3"/>
        <v>37.9746835443038</v>
      </c>
      <c r="Q10" s="21">
        <v>468</v>
      </c>
      <c r="R10" s="21">
        <v>178</v>
      </c>
    </row>
    <row r="11" spans="1:18" ht="12.75">
      <c r="A11" s="19">
        <v>4</v>
      </c>
      <c r="B11" s="28">
        <v>3</v>
      </c>
      <c r="C11" s="1" t="s">
        <v>31</v>
      </c>
      <c r="D11" s="26">
        <v>3902.86</v>
      </c>
      <c r="E11" s="4">
        <f>D11-F11</f>
        <v>1949.1000000000001</v>
      </c>
      <c r="F11" s="4">
        <v>1953.76</v>
      </c>
      <c r="G11" s="7">
        <f t="shared" si="0"/>
        <v>50.05969980988301</v>
      </c>
      <c r="H11" s="4">
        <f>I11+J11</f>
        <v>86</v>
      </c>
      <c r="I11" s="4">
        <v>40</v>
      </c>
      <c r="J11" s="4">
        <v>46</v>
      </c>
      <c r="K11" s="4">
        <f>M11+O11</f>
        <v>37</v>
      </c>
      <c r="L11" s="2">
        <f t="shared" si="1"/>
        <v>43.02325581395349</v>
      </c>
      <c r="M11" s="4">
        <v>22</v>
      </c>
      <c r="N11" s="2">
        <f t="shared" si="2"/>
        <v>55.00000000000001</v>
      </c>
      <c r="O11" s="4">
        <v>15</v>
      </c>
      <c r="P11" s="2">
        <f t="shared" si="3"/>
        <v>32.608695652173914</v>
      </c>
      <c r="Q11" s="4">
        <v>252</v>
      </c>
      <c r="R11" s="4">
        <v>101</v>
      </c>
    </row>
    <row r="12" spans="1:18" ht="12.75">
      <c r="A12" s="19">
        <v>5</v>
      </c>
      <c r="B12" s="28">
        <v>5</v>
      </c>
      <c r="C12" s="1" t="s">
        <v>37</v>
      </c>
      <c r="D12" s="26">
        <v>3867.46</v>
      </c>
      <c r="E12" s="4">
        <f>D12-F12</f>
        <v>973.21</v>
      </c>
      <c r="F12" s="4">
        <v>2894.25</v>
      </c>
      <c r="G12" s="7">
        <f t="shared" si="0"/>
        <v>74.8359388332394</v>
      </c>
      <c r="H12" s="4">
        <f>I12+J12</f>
        <v>84</v>
      </c>
      <c r="I12" s="4">
        <v>22</v>
      </c>
      <c r="J12" s="4">
        <v>62</v>
      </c>
      <c r="K12" s="4">
        <f>M12+O12</f>
        <v>43</v>
      </c>
      <c r="L12" s="2">
        <f t="shared" si="1"/>
        <v>51.19047619047619</v>
      </c>
      <c r="M12" s="4">
        <v>8</v>
      </c>
      <c r="N12" s="2">
        <f t="shared" si="2"/>
        <v>36.36363636363637</v>
      </c>
      <c r="O12" s="4">
        <v>35</v>
      </c>
      <c r="P12" s="2">
        <f t="shared" si="3"/>
        <v>56.451612903225815</v>
      </c>
      <c r="Q12" s="4">
        <v>260</v>
      </c>
      <c r="R12" s="4">
        <v>189</v>
      </c>
    </row>
    <row r="13" spans="1:18" ht="12.75">
      <c r="A13" s="1"/>
      <c r="B13" s="29">
        <f>SUM(B8:B12)</f>
        <v>156</v>
      </c>
      <c r="C13" s="6" t="s">
        <v>32</v>
      </c>
      <c r="D13" s="26">
        <f>SUM(D8:D12)</f>
        <v>177962.92999999996</v>
      </c>
      <c r="E13" s="4">
        <f>SUM(E8:E12)</f>
        <v>44986.15999999998</v>
      </c>
      <c r="F13" s="4">
        <f>SUM(F8:F12)</f>
        <v>132976.77000000002</v>
      </c>
      <c r="G13" s="7">
        <f t="shared" si="0"/>
        <v>74.72161196716644</v>
      </c>
      <c r="H13" s="4">
        <f>SUM(H8:H12)</f>
        <v>3911</v>
      </c>
      <c r="I13" s="4">
        <f>SUM(I8:I12)</f>
        <v>1122</v>
      </c>
      <c r="J13" s="4">
        <f>SUM(J8:J12)</f>
        <v>2789</v>
      </c>
      <c r="K13" s="4">
        <f>SUM(K8:K12)</f>
        <v>1015</v>
      </c>
      <c r="L13" s="2">
        <f t="shared" si="1"/>
        <v>25.95244183073383</v>
      </c>
      <c r="M13" s="4">
        <f>SUM(M8:M12)</f>
        <v>391</v>
      </c>
      <c r="N13" s="2">
        <f t="shared" si="2"/>
        <v>34.84848484848485</v>
      </c>
      <c r="O13" s="4">
        <f>SUM(O8:O12)</f>
        <v>624</v>
      </c>
      <c r="P13" s="2">
        <f t="shared" si="3"/>
        <v>22.37361061312298</v>
      </c>
      <c r="Q13" s="4">
        <f>SUM(Q8:Q12)</f>
        <v>9873</v>
      </c>
      <c r="R13" s="4">
        <f>SUM(R8:R12)</f>
        <v>6557</v>
      </c>
    </row>
    <row r="14" spans="1:18" ht="12.75">
      <c r="A14" s="24"/>
      <c r="B14" s="24"/>
      <c r="C14" s="2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ht="12.75">
      <c r="C15" s="17" t="s">
        <v>35</v>
      </c>
    </row>
    <row r="16" ht="12.75">
      <c r="C16" s="17" t="s">
        <v>36</v>
      </c>
    </row>
    <row r="17" ht="12.75">
      <c r="C17" s="25" t="s">
        <v>42</v>
      </c>
    </row>
    <row r="22" spans="2:18" ht="15">
      <c r="B22" s="30" t="s">
        <v>43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2:18" ht="15">
      <c r="B23" s="30" t="s">
        <v>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ht="12.75">
      <c r="F24" s="3"/>
    </row>
    <row r="25" spans="1:18" ht="12.75">
      <c r="A25" s="8" t="s">
        <v>1</v>
      </c>
      <c r="B25" s="15" t="s">
        <v>38</v>
      </c>
      <c r="C25" s="8" t="s">
        <v>2</v>
      </c>
      <c r="D25" s="8" t="s">
        <v>3</v>
      </c>
      <c r="E25" s="8" t="s">
        <v>4</v>
      </c>
      <c r="F25" s="8" t="s">
        <v>4</v>
      </c>
      <c r="G25" s="8" t="s">
        <v>4</v>
      </c>
      <c r="H25" s="8" t="s">
        <v>5</v>
      </c>
      <c r="I25" s="8" t="s">
        <v>5</v>
      </c>
      <c r="J25" s="8" t="s">
        <v>5</v>
      </c>
      <c r="K25" s="8" t="s">
        <v>6</v>
      </c>
      <c r="L25" s="8" t="s">
        <v>6</v>
      </c>
      <c r="M25" s="8" t="s">
        <v>5</v>
      </c>
      <c r="N25" s="8" t="s">
        <v>5</v>
      </c>
      <c r="O25" s="8" t="s">
        <v>5</v>
      </c>
      <c r="P25" s="8" t="s">
        <v>5</v>
      </c>
      <c r="Q25" s="9" t="s">
        <v>7</v>
      </c>
      <c r="R25" s="10" t="s">
        <v>33</v>
      </c>
    </row>
    <row r="26" spans="1:18" ht="12.75">
      <c r="A26" s="11" t="s">
        <v>8</v>
      </c>
      <c r="B26" s="16" t="s">
        <v>39</v>
      </c>
      <c r="C26" s="11"/>
      <c r="D26" s="11" t="s">
        <v>9</v>
      </c>
      <c r="E26" s="11" t="s">
        <v>10</v>
      </c>
      <c r="F26" s="11" t="s">
        <v>11</v>
      </c>
      <c r="G26" s="11" t="s">
        <v>11</v>
      </c>
      <c r="H26" s="11" t="s">
        <v>12</v>
      </c>
      <c r="I26" s="11" t="s">
        <v>13</v>
      </c>
      <c r="J26" s="11" t="s">
        <v>11</v>
      </c>
      <c r="K26" s="11" t="s">
        <v>14</v>
      </c>
      <c r="L26" s="11" t="s">
        <v>14</v>
      </c>
      <c r="M26" s="11" t="s">
        <v>15</v>
      </c>
      <c r="N26" s="11" t="s">
        <v>15</v>
      </c>
      <c r="O26" s="11" t="s">
        <v>15</v>
      </c>
      <c r="P26" s="11" t="s">
        <v>15</v>
      </c>
      <c r="Q26" s="12" t="s">
        <v>16</v>
      </c>
      <c r="R26" s="13" t="s">
        <v>34</v>
      </c>
    </row>
    <row r="27" spans="1:18" ht="12.75">
      <c r="A27" s="11"/>
      <c r="B27" s="16" t="s">
        <v>40</v>
      </c>
      <c r="C27" s="11"/>
      <c r="D27" s="11" t="s">
        <v>17</v>
      </c>
      <c r="E27" s="11" t="s">
        <v>18</v>
      </c>
      <c r="F27" s="11" t="s">
        <v>18</v>
      </c>
      <c r="G27" s="11" t="s">
        <v>19</v>
      </c>
      <c r="H27" s="11" t="s">
        <v>20</v>
      </c>
      <c r="I27" s="11" t="s">
        <v>21</v>
      </c>
      <c r="J27" s="11" t="s">
        <v>21</v>
      </c>
      <c r="K27" s="11" t="s">
        <v>15</v>
      </c>
      <c r="L27" s="11" t="s">
        <v>22</v>
      </c>
      <c r="M27" s="11" t="s">
        <v>23</v>
      </c>
      <c r="N27" s="11" t="s">
        <v>24</v>
      </c>
      <c r="O27" s="11" t="s">
        <v>25</v>
      </c>
      <c r="P27" s="11" t="s">
        <v>26</v>
      </c>
      <c r="Q27" s="12" t="s">
        <v>27</v>
      </c>
      <c r="R27" s="14" t="s">
        <v>41</v>
      </c>
    </row>
    <row r="28" spans="1:18" ht="12.75">
      <c r="A28" s="19">
        <v>1</v>
      </c>
      <c r="B28" s="28">
        <f>147-17</f>
        <v>130</v>
      </c>
      <c r="C28" s="1" t="s">
        <v>28</v>
      </c>
      <c r="D28" s="26">
        <f>145189.68-83.1</f>
        <v>145106.58</v>
      </c>
      <c r="E28" s="4">
        <f>D28-F28</f>
        <v>33630.359999999986</v>
      </c>
      <c r="F28" s="4">
        <v>111476.22</v>
      </c>
      <c r="G28" s="7">
        <f>F28/D28*100</f>
        <v>76.82368366754974</v>
      </c>
      <c r="H28" s="4">
        <f>I28+J28</f>
        <v>3225</v>
      </c>
      <c r="I28" s="4">
        <f>884-8</f>
        <v>876</v>
      </c>
      <c r="J28" s="4">
        <f>2360-11</f>
        <v>2349</v>
      </c>
      <c r="K28" s="4">
        <f>M28+O28</f>
        <v>789</v>
      </c>
      <c r="L28" s="2">
        <f>K28/H28*100</f>
        <v>24.46511627906977</v>
      </c>
      <c r="M28" s="4">
        <f>277-1</f>
        <v>276</v>
      </c>
      <c r="N28" s="2">
        <f>M28/I28*100</f>
        <v>31.506849315068493</v>
      </c>
      <c r="O28" s="4">
        <f>514-1</f>
        <v>513</v>
      </c>
      <c r="P28" s="2">
        <f>O28/J28*100</f>
        <v>21.839080459770116</v>
      </c>
      <c r="Q28" s="4">
        <f>8114</f>
        <v>8114</v>
      </c>
      <c r="R28" s="4">
        <v>5583</v>
      </c>
    </row>
    <row r="29" spans="1:18" ht="12.75">
      <c r="A29" s="19">
        <v>2</v>
      </c>
      <c r="B29" s="28">
        <v>11</v>
      </c>
      <c r="C29" s="1" t="s">
        <v>29</v>
      </c>
      <c r="D29" s="26">
        <v>17217.83</v>
      </c>
      <c r="E29" s="4">
        <f>D29-F29</f>
        <v>4328.500000000002</v>
      </c>
      <c r="F29" s="4">
        <f>12892.73-3.4</f>
        <v>12889.33</v>
      </c>
      <c r="G29" s="7">
        <f>F29/D29*100</f>
        <v>74.86036277509999</v>
      </c>
      <c r="H29" s="4">
        <f>I29+J29</f>
        <v>353</v>
      </c>
      <c r="I29" s="4">
        <v>100</v>
      </c>
      <c r="J29" s="4">
        <v>253</v>
      </c>
      <c r="K29" s="4">
        <f>M29+O29</f>
        <v>59</v>
      </c>
      <c r="L29" s="2">
        <f>K29/H29*100</f>
        <v>16.71388101983003</v>
      </c>
      <c r="M29" s="4">
        <v>28</v>
      </c>
      <c r="N29" s="2">
        <f>M29/I29*100</f>
        <v>28.000000000000004</v>
      </c>
      <c r="O29" s="4">
        <v>31</v>
      </c>
      <c r="P29" s="2">
        <f>O29/J29*100</f>
        <v>12.25296442687747</v>
      </c>
      <c r="Q29" s="4">
        <v>779</v>
      </c>
      <c r="R29" s="4">
        <v>506</v>
      </c>
    </row>
    <row r="30" spans="1:18" ht="12.75">
      <c r="A30" s="19">
        <v>3</v>
      </c>
      <c r="B30" s="28">
        <v>3</v>
      </c>
      <c r="C30" s="1" t="s">
        <v>31</v>
      </c>
      <c r="D30" s="26">
        <v>3902.86</v>
      </c>
      <c r="E30" s="4">
        <f>D30-F30</f>
        <v>1949.1000000000001</v>
      </c>
      <c r="F30" s="4">
        <v>1953.76</v>
      </c>
      <c r="G30" s="7">
        <f>F30/D30*100</f>
        <v>50.05969980988301</v>
      </c>
      <c r="H30" s="4">
        <f>I30+J30</f>
        <v>86</v>
      </c>
      <c r="I30" s="4">
        <v>40</v>
      </c>
      <c r="J30" s="4">
        <v>46</v>
      </c>
      <c r="K30" s="4">
        <f>M30+O30</f>
        <v>37</v>
      </c>
      <c r="L30" s="2">
        <f>K30/H30*100</f>
        <v>43.02325581395349</v>
      </c>
      <c r="M30" s="4">
        <v>22</v>
      </c>
      <c r="N30" s="2">
        <f>M30/I30*100</f>
        <v>55.00000000000001</v>
      </c>
      <c r="O30" s="4">
        <v>15</v>
      </c>
      <c r="P30" s="2">
        <f>O30/J30*100</f>
        <v>32.608695652173914</v>
      </c>
      <c r="Q30" s="4">
        <v>252</v>
      </c>
      <c r="R30" s="4">
        <v>101</v>
      </c>
    </row>
    <row r="31" spans="1:18" ht="12.75">
      <c r="A31" s="19">
        <v>4</v>
      </c>
      <c r="B31" s="28">
        <v>5</v>
      </c>
      <c r="C31" s="1" t="s">
        <v>37</v>
      </c>
      <c r="D31" s="26">
        <v>3867.46</v>
      </c>
      <c r="E31" s="4">
        <f>D31-F31</f>
        <v>973.21</v>
      </c>
      <c r="F31" s="4">
        <v>2894.25</v>
      </c>
      <c r="G31" s="7">
        <f>F31/D31*100</f>
        <v>74.8359388332394</v>
      </c>
      <c r="H31" s="4">
        <f>I31+J31</f>
        <v>84</v>
      </c>
      <c r="I31" s="4">
        <v>22</v>
      </c>
      <c r="J31" s="4">
        <v>62</v>
      </c>
      <c r="K31" s="4">
        <f>M31+O31</f>
        <v>43</v>
      </c>
      <c r="L31" s="2">
        <f>K31/H31*100</f>
        <v>51.19047619047619</v>
      </c>
      <c r="M31" s="4">
        <v>8</v>
      </c>
      <c r="N31" s="2">
        <f>M31/I31*100</f>
        <v>36.36363636363637</v>
      </c>
      <c r="O31" s="4">
        <v>35</v>
      </c>
      <c r="P31" s="2">
        <f>O31/J31*100</f>
        <v>56.451612903225815</v>
      </c>
      <c r="Q31" s="4">
        <v>260</v>
      </c>
      <c r="R31" s="4">
        <v>189</v>
      </c>
    </row>
    <row r="32" spans="1:18" ht="12.75">
      <c r="A32" s="1"/>
      <c r="B32" s="29">
        <f>SUM(B28:B31)</f>
        <v>149</v>
      </c>
      <c r="C32" s="6" t="s">
        <v>32</v>
      </c>
      <c r="D32" s="26">
        <f>SUM(D28:D31)</f>
        <v>170094.72999999995</v>
      </c>
      <c r="E32" s="4">
        <f>SUM(E28:E31)</f>
        <v>40881.169999999984</v>
      </c>
      <c r="F32" s="4">
        <f>SUM(F28:F31)</f>
        <v>129213.56</v>
      </c>
      <c r="G32" s="7">
        <f>F32/D32*100</f>
        <v>75.96564573164615</v>
      </c>
      <c r="H32" s="4">
        <f>SUM(H28:H31)</f>
        <v>3748</v>
      </c>
      <c r="I32" s="4">
        <f>SUM(I28:I31)</f>
        <v>1038</v>
      </c>
      <c r="J32" s="4">
        <f>SUM(J28:J31)</f>
        <v>2710</v>
      </c>
      <c r="K32" s="4">
        <f>SUM(K28:K31)</f>
        <v>928</v>
      </c>
      <c r="L32" s="2">
        <f>K32/H32*100</f>
        <v>24.759871931696907</v>
      </c>
      <c r="M32" s="4">
        <f>SUM(M28:M31)</f>
        <v>334</v>
      </c>
      <c r="N32" s="2">
        <f>M32/I32*100</f>
        <v>32.177263969171484</v>
      </c>
      <c r="O32" s="4">
        <f>SUM(O28:O31)</f>
        <v>594</v>
      </c>
      <c r="P32" s="2">
        <f>O32/J32*100</f>
        <v>21.918819188191883</v>
      </c>
      <c r="Q32" s="4">
        <f>SUM(Q28:Q31)</f>
        <v>9405</v>
      </c>
      <c r="R32" s="4">
        <f>SUM(R28:R31)</f>
        <v>6379</v>
      </c>
    </row>
    <row r="33" spans="1:18" ht="12.75">
      <c r="A33" s="24"/>
      <c r="B33" s="24"/>
      <c r="C33" s="2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ht="12.75">
      <c r="C34" s="17" t="s">
        <v>35</v>
      </c>
    </row>
    <row r="35" ht="12.75">
      <c r="C35" s="17" t="s">
        <v>36</v>
      </c>
    </row>
    <row r="36" ht="12.75">
      <c r="C36" s="25" t="s">
        <v>42</v>
      </c>
    </row>
  </sheetData>
  <sheetProtection/>
  <mergeCells count="4">
    <mergeCell ref="B22:R22"/>
    <mergeCell ref="B23:R23"/>
    <mergeCell ref="B2:R2"/>
    <mergeCell ref="B3:R3"/>
  </mergeCells>
  <printOptions/>
  <pageMargins left="0.36" right="0.15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228:R243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Жилкомцентр</cp:lastModifiedBy>
  <cp:lastPrinted>2012-04-29T08:00:49Z</cp:lastPrinted>
  <dcterms:created xsi:type="dcterms:W3CDTF">2010-04-02T07:43:59Z</dcterms:created>
  <dcterms:modified xsi:type="dcterms:W3CDTF">2012-04-29T08:00:52Z</dcterms:modified>
  <cp:category/>
  <cp:version/>
  <cp:contentType/>
  <cp:contentStatus/>
</cp:coreProperties>
</file>